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9440" windowHeight="13875"/>
  </bookViews>
  <sheets>
    <sheet name="ФСР" sheetId="1" r:id="rId1"/>
  </sheets>
  <definedNames>
    <definedName name="_xlnm._FilterDatabase" localSheetId="0" hidden="1">ФСР!$A$4:$M$83</definedName>
    <definedName name="_xlnm.Print_Titles" localSheetId="0">ФСР!$3:$4</definedName>
  </definedNames>
  <calcPr calcId="145621"/>
</workbook>
</file>

<file path=xl/calcChain.xml><?xml version="1.0" encoding="utf-8"?>
<calcChain xmlns="http://schemas.openxmlformats.org/spreadsheetml/2006/main">
  <c r="K81" i="1" l="1"/>
  <c r="K82" i="1"/>
  <c r="J82" i="1"/>
  <c r="I82" i="1"/>
  <c r="I81" i="1"/>
  <c r="H82" i="1"/>
  <c r="J38" i="1"/>
  <c r="K38" i="1"/>
  <c r="K6" i="1"/>
  <c r="J70" i="1" l="1"/>
  <c r="K70" i="1"/>
  <c r="H70" i="1" l="1"/>
  <c r="I70" i="1"/>
  <c r="H38" i="1"/>
  <c r="I38" i="1"/>
  <c r="H54" i="1" l="1"/>
  <c r="I54" i="1"/>
  <c r="G22" i="1" l="1"/>
  <c r="J54" i="1" l="1"/>
  <c r="K54" i="1"/>
  <c r="H18" i="1" l="1"/>
  <c r="I18" i="1"/>
  <c r="J18" i="1"/>
  <c r="K18" i="1"/>
  <c r="H19" i="1"/>
  <c r="I19" i="1"/>
  <c r="J19" i="1"/>
  <c r="K19" i="1"/>
  <c r="D14" i="1"/>
  <c r="K78" i="1" l="1"/>
  <c r="G39" i="1"/>
  <c r="L62" i="1"/>
  <c r="K11" i="1"/>
  <c r="J30" i="1"/>
  <c r="K69" i="1"/>
  <c r="M22" i="1"/>
  <c r="M34" i="1"/>
  <c r="M44" i="1"/>
  <c r="M55" i="1"/>
  <c r="M62" i="1"/>
  <c r="L55" i="1"/>
  <c r="K8" i="1"/>
  <c r="K27" i="1"/>
  <c r="K46" i="1"/>
  <c r="L5" i="1"/>
  <c r="L14" i="1"/>
  <c r="L34" i="1"/>
  <c r="H33" i="1"/>
  <c r="L22" i="1"/>
  <c r="H13" i="1"/>
  <c r="K51" i="1"/>
  <c r="G79" i="1"/>
  <c r="M39" i="1"/>
  <c r="K53" i="1"/>
  <c r="F22" i="1"/>
  <c r="F55" i="1"/>
  <c r="E77" i="1"/>
  <c r="I35" i="1"/>
  <c r="I63" i="1"/>
  <c r="K80" i="1"/>
  <c r="K67" i="1"/>
  <c r="K66" i="1"/>
  <c r="K65" i="1"/>
  <c r="K63" i="1"/>
  <c r="K50" i="1"/>
  <c r="K47" i="1"/>
  <c r="K45" i="1"/>
  <c r="K37" i="1"/>
  <c r="K36" i="1"/>
  <c r="K35" i="1"/>
  <c r="K33" i="1"/>
  <c r="K29" i="1"/>
  <c r="K26" i="1"/>
  <c r="K15" i="1"/>
  <c r="K13" i="1"/>
  <c r="K12" i="1"/>
  <c r="K10" i="1"/>
  <c r="K9" i="1"/>
  <c r="K7" i="1"/>
  <c r="F5" i="1"/>
  <c r="M5" i="1"/>
  <c r="I6" i="1"/>
  <c r="J6" i="1"/>
  <c r="H7" i="1"/>
  <c r="J7" i="1"/>
  <c r="H9" i="1"/>
  <c r="J9" i="1"/>
  <c r="I10" i="1"/>
  <c r="J10" i="1"/>
  <c r="H12" i="1"/>
  <c r="J12" i="1"/>
  <c r="E14" i="1"/>
  <c r="F14" i="1"/>
  <c r="G14" i="1"/>
  <c r="M14" i="1"/>
  <c r="H15" i="1"/>
  <c r="J15" i="1"/>
  <c r="F17" i="1"/>
  <c r="G17" i="1"/>
  <c r="L17" i="1"/>
  <c r="M17" i="1"/>
  <c r="H26" i="1"/>
  <c r="J26" i="1"/>
  <c r="J29" i="1"/>
  <c r="G34" i="1"/>
  <c r="J35" i="1"/>
  <c r="J36" i="1"/>
  <c r="J37" i="1"/>
  <c r="F39" i="1"/>
  <c r="L39" i="1"/>
  <c r="F44" i="1"/>
  <c r="L44" i="1"/>
  <c r="H45" i="1"/>
  <c r="J45" i="1"/>
  <c r="J46" i="1"/>
  <c r="J47" i="1"/>
  <c r="J50" i="1"/>
  <c r="F52" i="1"/>
  <c r="G52" i="1"/>
  <c r="L52" i="1"/>
  <c r="M52" i="1"/>
  <c r="J53" i="1"/>
  <c r="G55" i="1"/>
  <c r="F62" i="1"/>
  <c r="G62" i="1"/>
  <c r="J63" i="1"/>
  <c r="J66" i="1"/>
  <c r="J67" i="1"/>
  <c r="F68" i="1"/>
  <c r="F77" i="1"/>
  <c r="L77" i="1"/>
  <c r="M77" i="1"/>
  <c r="H78" i="1"/>
  <c r="F79" i="1"/>
  <c r="L79" i="1"/>
  <c r="M79" i="1"/>
  <c r="H80" i="1"/>
  <c r="J80" i="1"/>
  <c r="J81" i="1"/>
  <c r="J78" i="1" l="1"/>
  <c r="G77" i="1"/>
  <c r="K77" i="1" s="1"/>
  <c r="G44" i="1"/>
  <c r="J44" i="1" s="1"/>
  <c r="J33" i="1"/>
  <c r="J27" i="1"/>
  <c r="J13" i="1"/>
  <c r="J11" i="1"/>
  <c r="K30" i="1"/>
  <c r="J69" i="1"/>
  <c r="G68" i="1"/>
  <c r="K68" i="1" s="1"/>
  <c r="J65" i="1"/>
  <c r="H11" i="1"/>
  <c r="G5" i="1"/>
  <c r="K5" i="1" s="1"/>
  <c r="I69" i="1"/>
  <c r="J51" i="1"/>
  <c r="J8" i="1"/>
  <c r="L83" i="1"/>
  <c r="M83" i="1"/>
  <c r="J79" i="1"/>
  <c r="K62" i="1"/>
  <c r="J55" i="1"/>
  <c r="J52" i="1"/>
  <c r="K39" i="1"/>
  <c r="J22" i="1"/>
  <c r="K17" i="1"/>
  <c r="K14" i="1"/>
  <c r="J14" i="1"/>
  <c r="K79" i="1"/>
  <c r="J62" i="1"/>
  <c r="K55" i="1"/>
  <c r="K52" i="1"/>
  <c r="J39" i="1"/>
  <c r="K22" i="1"/>
  <c r="J17" i="1"/>
  <c r="E52" i="1"/>
  <c r="E79" i="1"/>
  <c r="E17" i="1"/>
  <c r="E62" i="1"/>
  <c r="E5" i="1"/>
  <c r="E22" i="1"/>
  <c r="E68" i="1"/>
  <c r="E39" i="1"/>
  <c r="E44" i="1"/>
  <c r="E34" i="1"/>
  <c r="E55" i="1"/>
  <c r="H37" i="1"/>
  <c r="I66" i="1"/>
  <c r="H51" i="1"/>
  <c r="H8" i="1"/>
  <c r="H36" i="1"/>
  <c r="H27" i="1"/>
  <c r="I67" i="1"/>
  <c r="H47" i="1"/>
  <c r="H30" i="1"/>
  <c r="I50" i="1"/>
  <c r="I46" i="1"/>
  <c r="H81" i="1"/>
  <c r="H29" i="1"/>
  <c r="D77" i="1"/>
  <c r="H66" i="1"/>
  <c r="I9" i="1"/>
  <c r="I13" i="1"/>
  <c r="I26" i="1"/>
  <c r="I30" i="1"/>
  <c r="I78" i="1"/>
  <c r="I27" i="1"/>
  <c r="I51" i="1"/>
  <c r="H69" i="1"/>
  <c r="D55" i="1"/>
  <c r="I55" i="1" s="1"/>
  <c r="D5" i="1"/>
  <c r="I7" i="1"/>
  <c r="I11" i="1"/>
  <c r="I15" i="1"/>
  <c r="I36" i="1"/>
  <c r="I80" i="1"/>
  <c r="I12" i="1"/>
  <c r="I33" i="1"/>
  <c r="I37" i="1"/>
  <c r="I45" i="1"/>
  <c r="I53" i="1"/>
  <c r="H67" i="1"/>
  <c r="H63" i="1"/>
  <c r="H53" i="1"/>
  <c r="H35" i="1"/>
  <c r="H10" i="1"/>
  <c r="H6" i="1"/>
  <c r="D39" i="1"/>
  <c r="I39" i="1" s="1"/>
  <c r="D17" i="1"/>
  <c r="I14" i="1"/>
  <c r="H55" i="1" l="1"/>
  <c r="K44" i="1"/>
  <c r="J77" i="1"/>
  <c r="J68" i="1"/>
  <c r="G83" i="1"/>
  <c r="J5" i="1"/>
  <c r="I5" i="1"/>
  <c r="E83" i="1"/>
  <c r="I29" i="1"/>
  <c r="D79" i="1"/>
  <c r="I79" i="1" s="1"/>
  <c r="D44" i="1"/>
  <c r="I44" i="1" s="1"/>
  <c r="D68" i="1"/>
  <c r="I68" i="1" s="1"/>
  <c r="I8" i="1"/>
  <c r="H46" i="1"/>
  <c r="D34" i="1"/>
  <c r="I34" i="1" s="1"/>
  <c r="I47" i="1"/>
  <c r="D22" i="1"/>
  <c r="H50" i="1"/>
  <c r="D62" i="1"/>
  <c r="I62" i="1" s="1"/>
  <c r="D52" i="1"/>
  <c r="H14" i="1"/>
  <c r="H5" i="1"/>
  <c r="I77" i="1"/>
  <c r="H77" i="1"/>
  <c r="I17" i="1"/>
  <c r="H17" i="1"/>
  <c r="H39" i="1"/>
  <c r="H34" i="1" l="1"/>
  <c r="H79" i="1"/>
  <c r="H68" i="1"/>
  <c r="H62" i="1"/>
  <c r="H44" i="1"/>
  <c r="D83" i="1"/>
  <c r="I83" i="1" s="1"/>
  <c r="I22" i="1"/>
  <c r="H22" i="1"/>
  <c r="I52" i="1"/>
  <c r="H52" i="1"/>
  <c r="H83" i="1" l="1"/>
  <c r="F34" i="1" l="1"/>
  <c r="K34" i="1" s="1"/>
  <c r="F83" i="1" l="1"/>
  <c r="J83" i="1" s="1"/>
  <c r="J34" i="1"/>
  <c r="K83" i="1" l="1"/>
</calcChain>
</file>

<file path=xl/sharedStrings.xml><?xml version="1.0" encoding="utf-8"?>
<sst xmlns="http://schemas.openxmlformats.org/spreadsheetml/2006/main" count="251" uniqueCount="114">
  <si>
    <t>ИТОГО:</t>
  </si>
  <si>
    <t>03</t>
  </si>
  <si>
    <t>14</t>
  </si>
  <si>
    <t>Прочие межбюджетные трансферты общего характера</t>
  </si>
  <si>
    <t>02</t>
  </si>
  <si>
    <t>Иные дотации</t>
  </si>
  <si>
    <t>01</t>
  </si>
  <si>
    <t>Дотации на выравнивание бюджетной обеспеченности субъектов Российской Федерации и муниципальных образований</t>
  </si>
  <si>
    <t/>
  </si>
  <si>
    <t>Межбюджетные трансферты общего характера бюджетам бюджетной системы Российской Федерации</t>
  </si>
  <si>
    <t>13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</si>
  <si>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</si>
  <si>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</si>
  <si>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04</t>
  </si>
  <si>
    <t>12</t>
  </si>
  <si>
    <t>Другие вопросы в области средств массовой информации</t>
  </si>
  <si>
    <t>Периодическая печать и издательства</t>
  </si>
  <si>
    <t>Телевидение и радиовещание</t>
  </si>
  <si>
    <t>Средства массовой информации</t>
  </si>
  <si>
    <t>05</t>
  </si>
  <si>
    <t>11</t>
  </si>
  <si>
    <t>Массовый спорт</t>
  </si>
  <si>
    <t>Физическая культура</t>
  </si>
  <si>
    <t>Физическая культура и спорт</t>
  </si>
  <si>
    <t>06</t>
  </si>
  <si>
    <t>10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</si>
  <si>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</si>
  <si>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</si>
  <si>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</si>
  <si>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</si>
  <si>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</si>
  <si>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</si>
  <si>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09</t>
  </si>
  <si>
    <t>Другие вопросы в области здравоохранения</t>
  </si>
  <si>
    <t>Заготовка, переработка, хранение и обеспечение безопасности донорской крови и ее компонентов</t>
  </si>
  <si>
    <t>Санаторно-оздоровительная помощь</t>
  </si>
  <si>
    <t>Скорая медицинская помощь</t>
  </si>
  <si>
    <t>Амбулаторная помощь</t>
  </si>
  <si>
    <t>Стационарная медицинская помощь</t>
  </si>
  <si>
    <t>Здравоохранение</t>
  </si>
  <si>
    <t>08</t>
  </si>
  <si>
    <t>Другие вопросы в области культуры, кинематографии</t>
  </si>
  <si>
    <t>Культура</t>
  </si>
  <si>
    <t>Культура, кинематография</t>
  </si>
  <si>
    <t>07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</si>
  <si>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</si>
  <si>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</si>
  <si>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</si>
  <si>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</si>
  <si>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</si>
  <si>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</si>
  <si>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</si>
  <si>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Прикладные научные исследования в области охраны окружающей среды</t>
  </si>
  <si>
    <t>Охрана объектов растительного и животного мира и среды их обитания</t>
  </si>
  <si>
    <t>Экологический контроль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</si>
  <si>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</si>
  <si>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</si>
  <si>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</si>
  <si>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</si>
  <si>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</si>
  <si>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</si>
  <si>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Прикладные научные исследования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</si>
  <si>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</si>
  <si>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</si>
  <si>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</si>
  <si>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</si>
  <si>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</si>
  <si>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</si>
  <si>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Воспроизводство минерально-сырьевой базы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</si>
  <si>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</si>
  <si>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</si>
  <si>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</si>
  <si>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Миграционная политика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</si>
  <si>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</si>
  <si>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</si>
  <si>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подготовка экономики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</si>
  <si>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</si>
  <si>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</si>
  <si>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</si>
  <si>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</si>
  <si>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</si>
  <si>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</si>
  <si>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</si>
  <si>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</si>
  <si>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</si>
  <si>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</si>
  <si>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</si>
  <si>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9</t>
  </si>
  <si>
    <t>8</t>
  </si>
  <si>
    <t>7</t>
  </si>
  <si>
    <t>6</t>
  </si>
  <si>
    <t>5</t>
  </si>
  <si>
    <t>4</t>
  </si>
  <si>
    <t>3</t>
  </si>
  <si>
    <t>2</t>
  </si>
  <si>
    <t>1</t>
  </si>
  <si>
    <t>Пр</t>
  </si>
  <si>
    <t>Рз</t>
  </si>
  <si>
    <t>Наименование</t>
  </si>
  <si>
    <t>рублей</t>
  </si>
  <si>
    <t>Топливно-энергетический комплекс</t>
  </si>
  <si>
    <t>Другие вопросы в области жилищно-коммунального хозяйства</t>
  </si>
  <si>
    <t>Гражданская оборона</t>
  </si>
  <si>
    <t>2027 год</t>
  </si>
  <si>
    <t>Анализ изменения бюджета Трубчевского муниципального района Брянской области по функциональной структуре в 2024 - 2028 годах</t>
  </si>
  <si>
    <t>2024 год (факт)</t>
  </si>
  <si>
    <t>2025 год (первоначальный)</t>
  </si>
  <si>
    <t>2025 год оценка</t>
  </si>
  <si>
    <t>2026 - 2024</t>
  </si>
  <si>
    <t>2026 / 2024</t>
  </si>
  <si>
    <t>2025 - 2024
(оценка)</t>
  </si>
  <si>
    <t>2025 / 2024
(оценка)</t>
  </si>
  <si>
    <t>2028 год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</si>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</sst>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%"/>
  </numFmts>
  <fonts count="19" x14ac:knownFonts="1"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sz val="10"/>
      <color theme="1"/>
      <name val="Segoe UI"/>
      <family val="2"/>
      <charset val="204"/>
    </font>
    <font>
      <b/>
      <sz val="10"/>
      <color theme="1"/>
      <name val="Segoe UI"/>
      <family val="2"/>
      <charset val="204"/>
    </font>
    <font>
      <sz val="10"/>
      <name val="Segoe UI"/>
      <family val="2"/>
      <charset val="204"/>
    </font>
    <font>
      <b/>
      <sz val="10"/>
      <name val="Segoe UI"/>
      <family val="2"/>
      <charset val="204"/>
    </font>
    <font>
      <sz val="10"/>
      <color rgb="FFFF0000"/>
      <name val="Segoe UI"/>
      <family val="2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1">
    <xf numFmtId="0" fontId="0" fillId="0" borderId="0">
      <alignment vertical="top" wrapText="1"/>
    </xf>
    <xf numFmtId="9" fontId="1" fillId="0" borderId="0" applyFont="0" applyFill="0" applyBorder="0" applyAlignment="0" applyProtection="0"/>
    <xf numFmtId="0" fontId="4" fillId="0" borderId="0">
      <alignment vertical="top" wrapText="1"/>
    </xf>
    <xf numFmtId="4" fontId="5" fillId="4" borderId="3">
      <alignment horizontal="right" vertical="top" shrinkToFit="1"/>
    </xf>
    <xf numFmtId="0" fontId="5" fillId="0" borderId="3">
      <alignment vertical="top" wrapText="1"/>
    </xf>
    <xf numFmtId="0" fontId="1" fillId="0" borderId="0">
      <alignment vertical="top" wrapText="1"/>
    </xf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6" fillId="0" borderId="0"/>
    <xf numFmtId="0" fontId="9" fillId="5" borderId="0"/>
    <xf numFmtId="0" fontId="10" fillId="5" borderId="0"/>
    <xf numFmtId="0" fontId="11" fillId="0" borderId="3">
      <alignment horizontal="center" vertical="center" wrapText="1"/>
    </xf>
    <xf numFmtId="1" fontId="11" fillId="0" borderId="3">
      <alignment horizontal="left" vertical="top" wrapText="1" indent="2"/>
    </xf>
    <xf numFmtId="0" fontId="11" fillId="0" borderId="0"/>
    <xf numFmtId="1" fontId="11" fillId="0" borderId="3">
      <alignment horizontal="center" vertical="top" shrinkToFit="1"/>
    </xf>
    <xf numFmtId="0" fontId="5" fillId="0" borderId="3">
      <alignment horizontal="left"/>
    </xf>
    <xf numFmtId="4" fontId="11" fillId="0" borderId="3">
      <alignment horizontal="right" vertical="top" shrinkToFit="1"/>
    </xf>
    <xf numFmtId="4" fontId="5" fillId="3" borderId="3">
      <alignment horizontal="right" vertical="top" shrinkToFit="1"/>
    </xf>
    <xf numFmtId="0" fontId="11" fillId="0" borderId="0">
      <alignment wrapText="1"/>
    </xf>
    <xf numFmtId="0" fontId="11" fillId="0" borderId="0">
      <alignment horizontal="left" wrapText="1"/>
    </xf>
    <xf numFmtId="10" fontId="11" fillId="0" borderId="3">
      <alignment horizontal="right" vertical="top" shrinkToFit="1"/>
    </xf>
    <xf numFmtId="10" fontId="5" fillId="3" borderId="3">
      <alignment horizontal="right" vertical="top" shrinkToFit="1"/>
    </xf>
    <xf numFmtId="0" fontId="12" fillId="0" borderId="0">
      <alignment horizontal="center" wrapText="1"/>
    </xf>
    <xf numFmtId="0" fontId="12" fillId="0" borderId="0">
      <alignment horizontal="center"/>
    </xf>
    <xf numFmtId="0" fontId="11" fillId="0" borderId="0">
      <alignment horizontal="right"/>
    </xf>
    <xf numFmtId="0" fontId="11" fillId="0" borderId="0">
      <alignment vertical="top"/>
    </xf>
    <xf numFmtId="10" fontId="5" fillId="4" borderId="3">
      <alignment horizontal="right" vertical="top" shrinkToFit="1"/>
    </xf>
    <xf numFmtId="0" fontId="11" fillId="0" borderId="0">
      <alignment wrapText="1"/>
    </xf>
    <xf numFmtId="0" fontId="6" fillId="0" borderId="0"/>
    <xf numFmtId="0" fontId="6" fillId="0" borderId="0"/>
    <xf numFmtId="0" fontId="6" fillId="0" borderId="0"/>
    <xf numFmtId="0" fontId="4" fillId="0" borderId="0">
      <alignment vertical="top" wrapText="1"/>
    </xf>
    <xf numFmtId="0" fontId="1" fillId="0" borderId="0">
      <alignment vertical="top" wrapText="1"/>
    </xf>
    <xf numFmtId="0" fontId="6" fillId="0" borderId="0"/>
  </cellStyleXfs>
  <cellXfs count="29">
    <xf numFmtId="0" fontId="0" fillId="0" borderId="0" xfId="0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0" borderId="3" xfId="0" quotePrefix="1" applyFont="1" applyFill="1" applyBorder="1" applyAlignment="1">
      <alignment horizontal="center" vertical="center" wrapText="1"/>
    </xf>
    <xf numFmtId="4" fontId="13" fillId="2" borderId="3" xfId="0" applyNumberFormat="1" applyFont="1" applyFill="1" applyBorder="1" applyAlignment="1">
      <alignment horizontal="center" vertical="center" wrapText="1"/>
    </xf>
    <xf numFmtId="164" fontId="13" fillId="2" borderId="3" xfId="1" applyNumberFormat="1" applyFont="1" applyFill="1" applyBorder="1" applyAlignment="1">
      <alignment horizontal="center" vertical="center" wrapText="1"/>
    </xf>
    <xf numFmtId="4" fontId="13" fillId="2" borderId="3" xfId="1" applyNumberFormat="1" applyFont="1" applyFill="1" applyBorder="1" applyAlignment="1">
      <alignment horizontal="center" vertical="center" wrapText="1"/>
    </xf>
    <xf numFmtId="4" fontId="13" fillId="0" borderId="3" xfId="0" applyNumberFormat="1" applyFont="1" applyFill="1" applyBorder="1" applyAlignment="1">
      <alignment horizontal="center" vertical="center" wrapText="1"/>
    </xf>
    <xf numFmtId="164" fontId="13" fillId="0" borderId="3" xfId="1" applyNumberFormat="1" applyFont="1" applyFill="1" applyBorder="1" applyAlignment="1">
      <alignment horizontal="center" vertical="center" wrapText="1"/>
    </xf>
    <xf numFmtId="4" fontId="13" fillId="0" borderId="3" xfId="1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164" fontId="14" fillId="0" borderId="1" xfId="1" applyNumberFormat="1" applyFont="1" applyFill="1" applyBorder="1" applyAlignment="1">
      <alignment horizontal="center" vertical="center" wrapText="1"/>
    </xf>
    <xf numFmtId="4" fontId="14" fillId="0" borderId="1" xfId="1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center" vertical="center" wrapText="1"/>
    </xf>
    <xf numFmtId="4" fontId="15" fillId="0" borderId="3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vertical="top" wrapText="1"/>
    </xf>
    <xf numFmtId="164" fontId="17" fillId="0" borderId="3" xfId="1" applyNumberFormat="1" applyFont="1" applyFill="1" applyBorder="1" applyAlignment="1">
      <alignment horizontal="center" vertical="center" wrapText="1"/>
    </xf>
    <xf numFmtId="43" fontId="18" fillId="0" borderId="1" xfId="0" applyNumberFormat="1" applyFont="1" applyBorder="1" applyAlignment="1" applyProtection="1">
      <alignment horizontal="center" vertical="center" wrapText="1" shrinkToFit="1" readingOrder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right" vertical="top" wrapText="1"/>
    </xf>
    <xf numFmtId="0" fontId="3" fillId="0" borderId="1" xfId="0" applyFont="1" applyFill="1" applyBorder="1" applyAlignment="1">
      <alignment vertical="center" wrapText="1"/>
    </xf>
  </cellXfs>
  <cellStyles count="41">
    <cellStyle name="br" xfId="6"/>
    <cellStyle name="br 2" xfId="7"/>
    <cellStyle name="col" xfId="8"/>
    <cellStyle name="col 2" xfId="9"/>
    <cellStyle name="Normal 2" xfId="2"/>
    <cellStyle name="style0" xfId="10"/>
    <cellStyle name="style0 2" xfId="11"/>
    <cellStyle name="td" xfId="12"/>
    <cellStyle name="td 2" xfId="13"/>
    <cellStyle name="tr" xfId="14"/>
    <cellStyle name="tr 2" xfId="15"/>
    <cellStyle name="xl21" xfId="16"/>
    <cellStyle name="xl21 2" xfId="17"/>
    <cellStyle name="xl22" xfId="18"/>
    <cellStyle name="xl23" xfId="19"/>
    <cellStyle name="xl24" xfId="20"/>
    <cellStyle name="xl25" xfId="21"/>
    <cellStyle name="xl26" xfId="22"/>
    <cellStyle name="xl27" xfId="23"/>
    <cellStyle name="xl28" xfId="24"/>
    <cellStyle name="xl29" xfId="25"/>
    <cellStyle name="xl30" xfId="26"/>
    <cellStyle name="xl31" xfId="27"/>
    <cellStyle name="xl32" xfId="28"/>
    <cellStyle name="xl33" xfId="29"/>
    <cellStyle name="xl34" xfId="30"/>
    <cellStyle name="xl35" xfId="31"/>
    <cellStyle name="xl36" xfId="32"/>
    <cellStyle name="xl37" xfId="4"/>
    <cellStyle name="xl38" xfId="3"/>
    <cellStyle name="xl39" xfId="33"/>
    <cellStyle name="xl42" xfId="34"/>
    <cellStyle name="Обычный" xfId="0" builtinId="0"/>
    <cellStyle name="Обычный 2" xfId="5"/>
    <cellStyle name="Обычный 2 2" xfId="35"/>
    <cellStyle name="Обычный 3" xfId="36"/>
    <cellStyle name="Обычный 4" xfId="37"/>
    <cellStyle name="Обычный 5" xfId="38"/>
    <cellStyle name="Обычный 6" xfId="39"/>
    <cellStyle name="Обычный 7" xfId="40"/>
    <cellStyle name="Процентный" xfId="1" builtinId="5"/>
  </cellStyles>
  <dxfs count="32"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3"/>
  <sheetViews>
    <sheetView tabSelected="1" topLeftCell="B1" zoomScale="90" zoomScaleNormal="90" workbookViewId="0">
      <pane ySplit="4" topLeftCell="A5" activePane="bottomLeft" state="frozen"/>
      <selection pane="bottomLeft" activeCell="I3" sqref="I3"/>
    </sheetView>
  </sheetViews>
  <sheetFormatPr defaultRowHeight="14.25" x14ac:dyDescent="0.2"/>
  <cols>
    <col min="1" max="1" width="45.83203125" style="1" customWidth="1"/>
    <col min="2" max="2" width="6.1640625" style="1" customWidth="1"/>
    <col min="3" max="3" width="6.33203125" style="1" customWidth="1"/>
    <col min="4" max="4" width="21" style="23" customWidth="1"/>
    <col min="5" max="5" width="21.83203125" style="23" customWidth="1"/>
    <col min="6" max="6" width="21.6640625" style="23" customWidth="1"/>
    <col min="7" max="7" width="22" style="23" customWidth="1"/>
    <col min="8" max="8" width="20.1640625" style="1" customWidth="1"/>
    <col min="9" max="9" width="18.6640625" style="1" customWidth="1"/>
    <col min="10" max="10" width="18.5" style="1" customWidth="1"/>
    <col min="11" max="11" width="18" style="1" customWidth="1"/>
    <col min="12" max="13" width="20" style="23" customWidth="1"/>
    <col min="14" max="16384" width="9.33203125" style="1"/>
  </cols>
  <sheetData>
    <row r="1" spans="1:13" ht="32.25" customHeight="1" x14ac:dyDescent="0.2">
      <c r="A1" s="26" t="s">
        <v>104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</row>
    <row r="2" spans="1:13" ht="15" customHeight="1" x14ac:dyDescent="0.2">
      <c r="A2" s="27" t="s">
        <v>99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ht="56.25" customHeight="1" x14ac:dyDescent="0.2">
      <c r="A3" s="4" t="s">
        <v>98</v>
      </c>
      <c r="B3" s="4" t="s">
        <v>97</v>
      </c>
      <c r="C3" s="4" t="s">
        <v>96</v>
      </c>
      <c r="D3" s="19" t="s">
        <v>105</v>
      </c>
      <c r="E3" s="19" t="s">
        <v>106</v>
      </c>
      <c r="F3" s="19" t="s">
        <v>107</v>
      </c>
      <c r="G3" s="19" t="s">
        <v>113</v>
      </c>
      <c r="H3" s="4" t="s">
        <v>108</v>
      </c>
      <c r="I3" s="4" t="s">
        <v>109</v>
      </c>
      <c r="J3" s="4" t="s">
        <v>110</v>
      </c>
      <c r="K3" s="4" t="s">
        <v>111</v>
      </c>
      <c r="L3" s="19" t="s">
        <v>103</v>
      </c>
      <c r="M3" s="19" t="s">
        <v>112</v>
      </c>
    </row>
    <row r="4" spans="1:13" ht="14.45" customHeight="1" x14ac:dyDescent="0.2">
      <c r="A4" s="4" t="s">
        <v>95</v>
      </c>
      <c r="B4" s="4" t="s">
        <v>94</v>
      </c>
      <c r="C4" s="4" t="s">
        <v>93</v>
      </c>
      <c r="D4" s="19" t="s">
        <v>92</v>
      </c>
      <c r="E4" s="19" t="s">
        <v>91</v>
      </c>
      <c r="F4" s="19" t="s">
        <v>90</v>
      </c>
      <c r="G4" s="19" t="s">
        <v>89</v>
      </c>
      <c r="H4" s="4" t="s">
        <v>88</v>
      </c>
      <c r="I4" s="4" t="s">
        <v>87</v>
      </c>
      <c r="J4" s="4" t="s">
        <v>25</v>
      </c>
      <c r="K4" s="4" t="s">
        <v>20</v>
      </c>
      <c r="L4" s="19" t="s">
        <v>14</v>
      </c>
      <c r="M4" s="19" t="s">
        <v>10</v>
      </c>
    </row>
    <row r="5" spans="1:13" ht="18.75" customHeight="1" x14ac:dyDescent="0.2">
      <c r="A5" s="7" t="s">
        <v>86</v>
      </c>
      <c r="B5" s="6" t="s">
        <v>6</v>
      </c>
      <c r="C5" s="6" t="s">
        <v>8</v>
      </c>
      <c r="D5" s="20">
        <f>SUM(D6:D13)</f>
        <v>79771129.590000004</v>
      </c>
      <c r="E5" s="20">
        <f>SUM(E6:E13)</f>
        <v>61274460.999999993</v>
      </c>
      <c r="F5" s="20">
        <f>SUM(F6:F13)</f>
        <v>108439279.70999999</v>
      </c>
      <c r="G5" s="20">
        <f>SUM(G6:G13)</f>
        <v>74199035.25</v>
      </c>
      <c r="H5" s="9">
        <f t="shared" ref="H5:H38" si="0">G5-D5</f>
        <v>-5572094.3400000036</v>
      </c>
      <c r="I5" s="10">
        <f>IFERROR(G5/D5,"-")</f>
        <v>0.93014898537053547</v>
      </c>
      <c r="J5" s="11">
        <f t="shared" ref="J5:J38" si="1">G5-F5</f>
        <v>-34240244.459999993</v>
      </c>
      <c r="K5" s="10">
        <f>IFERROR(G5/F5,"-")</f>
        <v>0.68424500281107603</v>
      </c>
      <c r="L5" s="20">
        <f>SUM(L6:L13)</f>
        <v>73104429.579999998</v>
      </c>
      <c r="M5" s="20">
        <f>SUM(M6:M13)</f>
        <v>86445148.25</v>
      </c>
    </row>
    <row r="6" spans="1:13" ht="64.5" customHeight="1" x14ac:dyDescent="0.2">
      <c r="A6" s="5" t="s">
        <v>85</v>
      </c>
      <c r="B6" s="4" t="s">
        <v>6</v>
      </c>
      <c r="C6" s="4" t="s">
        <v>4</v>
      </c>
      <c r="D6" s="25">
        <v>1737439.3</v>
      </c>
      <c r="E6" s="21">
        <v>1744900</v>
      </c>
      <c r="F6" s="21">
        <v>1890200</v>
      </c>
      <c r="G6" s="21">
        <v>1823049</v>
      </c>
      <c r="H6" s="12">
        <f t="shared" si="0"/>
        <v>85609.699999999953</v>
      </c>
      <c r="I6" s="13">
        <f t="shared" ref="I6:I70" si="2">IFERROR(G6/D6,"-")</f>
        <v>1.0492734911659936</v>
      </c>
      <c r="J6" s="14">
        <f t="shared" si="1"/>
        <v>-67151</v>
      </c>
      <c r="K6" s="13">
        <f t="shared" ref="K6:K70" si="3">IFERROR(G6/F6,"-")</f>
        <v>0.96447412972172253</v>
      </c>
      <c r="L6" s="21">
        <v>1823049</v>
      </c>
      <c r="M6" s="21">
        <v>1823049</v>
      </c>
    </row>
    <row r="7" spans="1:13" ht="80.099999999999994" customHeight="1" x14ac:dyDescent="0.2">
      <c r="A7" s="5" t="s">
        <v>84</v>
      </c>
      <c r="B7" s="4" t="s">
        <v>6</v>
      </c>
      <c r="C7" s="4" t="s">
        <v>1</v>
      </c>
      <c r="D7" s="25">
        <v>2106434.17</v>
      </c>
      <c r="E7" s="21">
        <v>1961340</v>
      </c>
      <c r="F7" s="21">
        <v>2266740</v>
      </c>
      <c r="G7" s="21">
        <v>2586561</v>
      </c>
      <c r="H7" s="12">
        <f t="shared" si="0"/>
        <v>480126.83000000007</v>
      </c>
      <c r="I7" s="13">
        <f t="shared" si="2"/>
        <v>1.2279334606502326</v>
      </c>
      <c r="J7" s="14">
        <f t="shared" si="1"/>
        <v>319821</v>
      </c>
      <c r="K7" s="13">
        <f t="shared" si="3"/>
        <v>1.1410929352285661</v>
      </c>
      <c r="L7" s="21">
        <v>1898069</v>
      </c>
      <c r="M7" s="21">
        <v>2254809</v>
      </c>
    </row>
    <row r="8" spans="1:13" ht="96.6" customHeight="1" x14ac:dyDescent="0.2">
      <c r="A8" s="5" t="s">
        <v>83</v>
      </c>
      <c r="B8" s="4" t="s">
        <v>6</v>
      </c>
      <c r="C8" s="4" t="s">
        <v>13</v>
      </c>
      <c r="D8" s="25">
        <v>46864817.810000002</v>
      </c>
      <c r="E8" s="21">
        <v>36209948.999999993</v>
      </c>
      <c r="F8" s="21">
        <v>81306876.849999994</v>
      </c>
      <c r="G8" s="21">
        <v>46388791</v>
      </c>
      <c r="H8" s="12">
        <f t="shared" si="0"/>
        <v>-476026.81000000238</v>
      </c>
      <c r="I8" s="13">
        <f t="shared" si="2"/>
        <v>0.98984255498591889</v>
      </c>
      <c r="J8" s="14">
        <f t="shared" si="1"/>
        <v>-34918085.849999994</v>
      </c>
      <c r="K8" s="13">
        <f t="shared" si="3"/>
        <v>0.57053957546027678</v>
      </c>
      <c r="L8" s="21">
        <v>39232683.32</v>
      </c>
      <c r="M8" s="21">
        <v>40675350</v>
      </c>
    </row>
    <row r="9" spans="1:13" ht="18.75" customHeight="1" x14ac:dyDescent="0.2">
      <c r="A9" s="5" t="s">
        <v>82</v>
      </c>
      <c r="B9" s="4" t="s">
        <v>6</v>
      </c>
      <c r="C9" s="4" t="s">
        <v>19</v>
      </c>
      <c r="D9" s="25">
        <v>10696</v>
      </c>
      <c r="E9" s="21">
        <v>12329</v>
      </c>
      <c r="F9" s="21">
        <v>12329</v>
      </c>
      <c r="G9" s="21">
        <v>112555</v>
      </c>
      <c r="H9" s="12">
        <f t="shared" si="0"/>
        <v>101859</v>
      </c>
      <c r="I9" s="13">
        <f t="shared" si="2"/>
        <v>10.523092744951384</v>
      </c>
      <c r="J9" s="14">
        <f t="shared" si="1"/>
        <v>100226</v>
      </c>
      <c r="K9" s="13">
        <f t="shared" si="3"/>
        <v>9.1292886689918085</v>
      </c>
      <c r="L9" s="21">
        <v>10905</v>
      </c>
      <c r="M9" s="21">
        <v>11798</v>
      </c>
    </row>
    <row r="10" spans="1:13" ht="64.5" customHeight="1" x14ac:dyDescent="0.2">
      <c r="A10" s="5" t="s">
        <v>81</v>
      </c>
      <c r="B10" s="4" t="s">
        <v>6</v>
      </c>
      <c r="C10" s="4" t="s">
        <v>24</v>
      </c>
      <c r="D10" s="21">
        <v>11874141.17</v>
      </c>
      <c r="E10" s="21">
        <v>10985143</v>
      </c>
      <c r="F10" s="21">
        <v>11597344.779999999</v>
      </c>
      <c r="G10" s="21">
        <v>13346079.25</v>
      </c>
      <c r="H10" s="12">
        <f t="shared" si="0"/>
        <v>1471938.08</v>
      </c>
      <c r="I10" s="13">
        <f t="shared" si="2"/>
        <v>1.1239616456404316</v>
      </c>
      <c r="J10" s="14">
        <f t="shared" si="1"/>
        <v>1748734.4700000007</v>
      </c>
      <c r="K10" s="13">
        <f t="shared" si="3"/>
        <v>1.1507874865474166</v>
      </c>
      <c r="L10" s="21">
        <v>12291723.26</v>
      </c>
      <c r="M10" s="21">
        <v>12738142.25</v>
      </c>
    </row>
    <row r="11" spans="1:13" ht="32.25" customHeight="1" x14ac:dyDescent="0.2">
      <c r="A11" s="5" t="s">
        <v>80</v>
      </c>
      <c r="B11" s="4" t="s">
        <v>6</v>
      </c>
      <c r="C11" s="4" t="s">
        <v>44</v>
      </c>
      <c r="D11" s="21">
        <v>900000</v>
      </c>
      <c r="E11" s="21">
        <v>0</v>
      </c>
      <c r="F11" s="21">
        <v>0</v>
      </c>
      <c r="G11" s="21">
        <v>0</v>
      </c>
      <c r="H11" s="12">
        <f t="shared" si="0"/>
        <v>-900000</v>
      </c>
      <c r="I11" s="13">
        <f t="shared" si="2"/>
        <v>0</v>
      </c>
      <c r="J11" s="14">
        <f t="shared" si="1"/>
        <v>0</v>
      </c>
      <c r="K11" s="13" t="str">
        <f t="shared" si="3"/>
        <v>-</v>
      </c>
      <c r="L11" s="21">
        <v>0</v>
      </c>
      <c r="M11" s="21">
        <v>0</v>
      </c>
    </row>
    <row r="12" spans="1:13" ht="19.5" customHeight="1" x14ac:dyDescent="0.2">
      <c r="A12" s="5" t="s">
        <v>79</v>
      </c>
      <c r="B12" s="4" t="s">
        <v>6</v>
      </c>
      <c r="C12" s="4" t="s">
        <v>20</v>
      </c>
      <c r="D12" s="21">
        <v>0</v>
      </c>
      <c r="E12" s="21">
        <v>100000</v>
      </c>
      <c r="F12" s="21"/>
      <c r="G12" s="21">
        <v>100000</v>
      </c>
      <c r="H12" s="12">
        <f t="shared" si="0"/>
        <v>100000</v>
      </c>
      <c r="I12" s="13" t="str">
        <f t="shared" si="2"/>
        <v>-</v>
      </c>
      <c r="J12" s="14">
        <f t="shared" si="1"/>
        <v>100000</v>
      </c>
      <c r="K12" s="13" t="str">
        <f t="shared" si="3"/>
        <v>-</v>
      </c>
      <c r="L12" s="21">
        <v>100000</v>
      </c>
      <c r="M12" s="21">
        <v>100000</v>
      </c>
    </row>
    <row r="13" spans="1:13" ht="19.5" customHeight="1" x14ac:dyDescent="0.2">
      <c r="A13" s="5" t="s">
        <v>78</v>
      </c>
      <c r="B13" s="4" t="s">
        <v>6</v>
      </c>
      <c r="C13" s="4" t="s">
        <v>10</v>
      </c>
      <c r="D13" s="25">
        <v>16277601.140000001</v>
      </c>
      <c r="E13" s="21">
        <v>10260800</v>
      </c>
      <c r="F13" s="21">
        <v>11365789.08</v>
      </c>
      <c r="G13" s="21">
        <v>9842000</v>
      </c>
      <c r="H13" s="12">
        <f t="shared" si="0"/>
        <v>-6435601.1400000006</v>
      </c>
      <c r="I13" s="13">
        <f t="shared" si="2"/>
        <v>0.60463454752031109</v>
      </c>
      <c r="J13" s="14">
        <f t="shared" si="1"/>
        <v>-1523789.08</v>
      </c>
      <c r="K13" s="13">
        <f t="shared" si="3"/>
        <v>0.86593195868104211</v>
      </c>
      <c r="L13" s="21">
        <v>17748000</v>
      </c>
      <c r="M13" s="21">
        <v>28842000</v>
      </c>
    </row>
    <row r="14" spans="1:13" ht="18.75" customHeight="1" x14ac:dyDescent="0.2">
      <c r="A14" s="7" t="s">
        <v>77</v>
      </c>
      <c r="B14" s="6" t="s">
        <v>4</v>
      </c>
      <c r="C14" s="6" t="s">
        <v>8</v>
      </c>
      <c r="D14" s="20">
        <f>SUM(D15:D16)</f>
        <v>0</v>
      </c>
      <c r="E14" s="20">
        <f>SUM(E15:E16)</f>
        <v>0</v>
      </c>
      <c r="F14" s="20">
        <f>SUM(F15:F16)</f>
        <v>1050000</v>
      </c>
      <c r="G14" s="20">
        <f>SUM(G15:G16)</f>
        <v>0</v>
      </c>
      <c r="H14" s="9">
        <f t="shared" si="0"/>
        <v>0</v>
      </c>
      <c r="I14" s="10" t="str">
        <f t="shared" si="2"/>
        <v>-</v>
      </c>
      <c r="J14" s="11">
        <f t="shared" si="1"/>
        <v>-1050000</v>
      </c>
      <c r="K14" s="10">
        <f t="shared" si="3"/>
        <v>0</v>
      </c>
      <c r="L14" s="20">
        <f>SUM(L15:L16)</f>
        <v>0</v>
      </c>
      <c r="M14" s="20">
        <f>SUM(M15:M16)</f>
        <v>0</v>
      </c>
    </row>
    <row r="15" spans="1:13" ht="31.5" customHeight="1" x14ac:dyDescent="0.2">
      <c r="A15" s="5" t="s">
        <v>76</v>
      </c>
      <c r="B15" s="4" t="s">
        <v>4</v>
      </c>
      <c r="C15" s="4" t="s">
        <v>1</v>
      </c>
      <c r="D15" s="21">
        <v>0</v>
      </c>
      <c r="E15" s="21">
        <v>0</v>
      </c>
      <c r="F15" s="21">
        <v>1050000</v>
      </c>
      <c r="G15" s="21">
        <v>0</v>
      </c>
      <c r="H15" s="12">
        <f t="shared" si="0"/>
        <v>0</v>
      </c>
      <c r="I15" s="13" t="str">
        <f t="shared" si="2"/>
        <v>-</v>
      </c>
      <c r="J15" s="14">
        <f t="shared" si="1"/>
        <v>-1050000</v>
      </c>
      <c r="K15" s="13">
        <f t="shared" si="3"/>
        <v>0</v>
      </c>
      <c r="L15" s="21"/>
      <c r="M15" s="21"/>
    </row>
    <row r="16" spans="1:13" ht="32.25" hidden="1" customHeight="1" x14ac:dyDescent="0.2">
      <c r="A16" s="5" t="s">
        <v>75</v>
      </c>
      <c r="B16" s="4" t="s">
        <v>4</v>
      </c>
      <c r="C16" s="4" t="s">
        <v>13</v>
      </c>
      <c r="D16" s="21"/>
      <c r="E16" s="21"/>
      <c r="F16" s="21"/>
      <c r="G16" s="21"/>
      <c r="H16" s="12"/>
      <c r="I16" s="13"/>
      <c r="J16" s="14"/>
      <c r="K16" s="13"/>
      <c r="L16" s="21"/>
      <c r="M16" s="21"/>
    </row>
    <row r="17" spans="1:13" ht="36.75" customHeight="1" x14ac:dyDescent="0.2">
      <c r="A17" s="7" t="s">
        <v>74</v>
      </c>
      <c r="B17" s="6" t="s">
        <v>1</v>
      </c>
      <c r="C17" s="6" t="s">
        <v>8</v>
      </c>
      <c r="D17" s="20">
        <f>SUM(D18:D21)</f>
        <v>17646146.280000001</v>
      </c>
      <c r="E17" s="20">
        <f>SUM(E18:E21)</f>
        <v>17431500</v>
      </c>
      <c r="F17" s="20">
        <f>SUM(F18:F21)</f>
        <v>17767380</v>
      </c>
      <c r="G17" s="20">
        <f>SUM(G18:G21)</f>
        <v>18796800</v>
      </c>
      <c r="H17" s="9">
        <f t="shared" si="0"/>
        <v>1150653.7199999988</v>
      </c>
      <c r="I17" s="10">
        <f t="shared" si="2"/>
        <v>1.0652070827104125</v>
      </c>
      <c r="J17" s="11">
        <f t="shared" si="1"/>
        <v>1029420</v>
      </c>
      <c r="K17" s="10">
        <f t="shared" si="3"/>
        <v>1.0579387619333858</v>
      </c>
      <c r="L17" s="20">
        <f>SUM(L18:L21)</f>
        <v>19558466.640000001</v>
      </c>
      <c r="M17" s="20">
        <f>SUM(M18:M21)</f>
        <v>19912058.379999999</v>
      </c>
    </row>
    <row r="18" spans="1:13" ht="18" customHeight="1" x14ac:dyDescent="0.2">
      <c r="A18" s="5" t="s">
        <v>102</v>
      </c>
      <c r="B18" s="4" t="s">
        <v>1</v>
      </c>
      <c r="C18" s="8" t="s">
        <v>32</v>
      </c>
      <c r="D18" s="25">
        <v>5380002.6699999999</v>
      </c>
      <c r="E18" s="21">
        <v>5106500</v>
      </c>
      <c r="F18" s="21">
        <v>5866752</v>
      </c>
      <c r="G18" s="21">
        <v>5628300</v>
      </c>
      <c r="H18" s="12">
        <f t="shared" si="0"/>
        <v>248297.33000000007</v>
      </c>
      <c r="I18" s="13">
        <f t="shared" si="2"/>
        <v>1.0461518971699693</v>
      </c>
      <c r="J18" s="14">
        <f t="shared" si="1"/>
        <v>-238452</v>
      </c>
      <c r="K18" s="13">
        <f t="shared" si="3"/>
        <v>0.95935536392197929</v>
      </c>
      <c r="L18" s="21">
        <v>6389966.6399999997</v>
      </c>
      <c r="M18" s="21">
        <v>6743558.3799999999</v>
      </c>
    </row>
    <row r="19" spans="1:13" ht="63.75" customHeight="1" x14ac:dyDescent="0.2">
      <c r="A19" s="5" t="s">
        <v>73</v>
      </c>
      <c r="B19" s="4" t="s">
        <v>1</v>
      </c>
      <c r="C19" s="4" t="s">
        <v>25</v>
      </c>
      <c r="D19" s="25">
        <v>12266143.609999999</v>
      </c>
      <c r="E19" s="21">
        <v>12325000</v>
      </c>
      <c r="F19" s="21">
        <v>11900628</v>
      </c>
      <c r="G19" s="21">
        <v>13168500</v>
      </c>
      <c r="H19" s="12">
        <f t="shared" si="0"/>
        <v>902356.3900000006</v>
      </c>
      <c r="I19" s="13">
        <f t="shared" si="2"/>
        <v>1.0735647990672759</v>
      </c>
      <c r="J19" s="14">
        <f t="shared" si="1"/>
        <v>1267872</v>
      </c>
      <c r="K19" s="13">
        <f t="shared" si="3"/>
        <v>1.106538243191872</v>
      </c>
      <c r="L19" s="21">
        <v>13168500</v>
      </c>
      <c r="M19" s="21">
        <v>13168500</v>
      </c>
    </row>
    <row r="20" spans="1:13" ht="15.75" hidden="1" customHeight="1" x14ac:dyDescent="0.2">
      <c r="A20" s="5" t="s">
        <v>72</v>
      </c>
      <c r="B20" s="4" t="s">
        <v>1</v>
      </c>
      <c r="C20" s="4" t="s">
        <v>20</v>
      </c>
      <c r="D20" s="21"/>
      <c r="E20" s="21"/>
      <c r="F20" s="21"/>
      <c r="G20" s="21"/>
      <c r="H20" s="12"/>
      <c r="I20" s="13"/>
      <c r="J20" s="14"/>
      <c r="K20" s="13"/>
      <c r="L20" s="21"/>
      <c r="M20" s="21"/>
    </row>
    <row r="21" spans="1:13" ht="25.5" hidden="1" customHeight="1" x14ac:dyDescent="0.2">
      <c r="A21" s="5" t="s">
        <v>71</v>
      </c>
      <c r="B21" s="4" t="s">
        <v>1</v>
      </c>
      <c r="C21" s="4" t="s">
        <v>2</v>
      </c>
      <c r="D21" s="21"/>
      <c r="E21" s="21"/>
      <c r="F21" s="21"/>
      <c r="G21" s="21"/>
      <c r="H21" s="12"/>
      <c r="I21" s="13"/>
      <c r="J21" s="14"/>
      <c r="K21" s="13"/>
      <c r="L21" s="21"/>
      <c r="M21" s="21"/>
    </row>
    <row r="22" spans="1:13" ht="18" customHeight="1" x14ac:dyDescent="0.2">
      <c r="A22" s="7" t="s">
        <v>70</v>
      </c>
      <c r="B22" s="6" t="s">
        <v>13</v>
      </c>
      <c r="C22" s="6" t="s">
        <v>8</v>
      </c>
      <c r="D22" s="20">
        <f>SUM(D23:D33)</f>
        <v>63411499.629999995</v>
      </c>
      <c r="E22" s="20">
        <f>SUM(E23:E33)</f>
        <v>59619933.299999997</v>
      </c>
      <c r="F22" s="20">
        <f>SUM(F23:F33)</f>
        <v>61142215.829999998</v>
      </c>
      <c r="G22" s="20">
        <f>SUM(G23:G33)</f>
        <v>70619921.579999998</v>
      </c>
      <c r="H22" s="9">
        <f t="shared" si="0"/>
        <v>7208421.950000003</v>
      </c>
      <c r="I22" s="10">
        <f t="shared" si="2"/>
        <v>1.1136768881363861</v>
      </c>
      <c r="J22" s="11">
        <f t="shared" si="1"/>
        <v>9477705.75</v>
      </c>
      <c r="K22" s="10">
        <f t="shared" si="3"/>
        <v>1.1550108320632644</v>
      </c>
      <c r="L22" s="20">
        <f>SUM(L23:L33)</f>
        <v>56765210</v>
      </c>
      <c r="M22" s="20">
        <f>SUM(M23:M33)</f>
        <v>39971309.799999997</v>
      </c>
    </row>
    <row r="23" spans="1:13" ht="19.5" hidden="1" customHeight="1" x14ac:dyDescent="0.2">
      <c r="A23" s="5" t="s">
        <v>69</v>
      </c>
      <c r="B23" s="4" t="s">
        <v>13</v>
      </c>
      <c r="C23" s="4" t="s">
        <v>6</v>
      </c>
      <c r="D23" s="21"/>
      <c r="E23" s="21"/>
      <c r="F23" s="21"/>
      <c r="G23" s="21"/>
      <c r="H23" s="12"/>
      <c r="I23" s="13"/>
      <c r="J23" s="14"/>
      <c r="K23" s="13"/>
      <c r="L23" s="21"/>
      <c r="M23" s="21"/>
    </row>
    <row r="24" spans="1:13" ht="19.5" hidden="1" customHeight="1" x14ac:dyDescent="0.2">
      <c r="A24" s="5" t="s">
        <v>100</v>
      </c>
      <c r="B24" s="4" t="s">
        <v>13</v>
      </c>
      <c r="C24" s="8" t="s">
        <v>4</v>
      </c>
      <c r="D24" s="21"/>
      <c r="E24" s="21"/>
      <c r="F24" s="21"/>
      <c r="G24" s="21"/>
      <c r="H24" s="12"/>
      <c r="I24" s="13"/>
      <c r="J24" s="14"/>
      <c r="K24" s="13"/>
      <c r="L24" s="21"/>
      <c r="M24" s="21"/>
    </row>
    <row r="25" spans="1:13" ht="19.5" hidden="1" customHeight="1" x14ac:dyDescent="0.2">
      <c r="A25" s="5" t="s">
        <v>68</v>
      </c>
      <c r="B25" s="4" t="s">
        <v>13</v>
      </c>
      <c r="C25" s="4" t="s">
        <v>13</v>
      </c>
      <c r="D25" s="21"/>
      <c r="E25" s="21"/>
      <c r="F25" s="21"/>
      <c r="G25" s="21"/>
      <c r="H25" s="12"/>
      <c r="I25" s="13"/>
      <c r="J25" s="14"/>
      <c r="K25" s="13"/>
      <c r="L25" s="21"/>
      <c r="M25" s="21"/>
    </row>
    <row r="26" spans="1:13" ht="15" customHeight="1" x14ac:dyDescent="0.2">
      <c r="A26" s="5" t="s">
        <v>67</v>
      </c>
      <c r="B26" s="4" t="s">
        <v>13</v>
      </c>
      <c r="C26" s="4" t="s">
        <v>19</v>
      </c>
      <c r="D26" s="25">
        <v>377289.97</v>
      </c>
      <c r="E26" s="21">
        <v>383229.3</v>
      </c>
      <c r="F26" s="21">
        <v>383229.3</v>
      </c>
      <c r="G26" s="21">
        <v>460860</v>
      </c>
      <c r="H26" s="12">
        <f t="shared" si="0"/>
        <v>83570.030000000028</v>
      </c>
      <c r="I26" s="13">
        <f t="shared" si="2"/>
        <v>1.2215007995044238</v>
      </c>
      <c r="J26" s="14">
        <f t="shared" si="1"/>
        <v>77630.700000000012</v>
      </c>
      <c r="K26" s="13">
        <f t="shared" si="3"/>
        <v>1.202569845259744</v>
      </c>
      <c r="L26" s="21">
        <v>384050</v>
      </c>
      <c r="M26" s="21">
        <v>384050</v>
      </c>
    </row>
    <row r="27" spans="1:13" ht="15" customHeight="1" x14ac:dyDescent="0.2">
      <c r="A27" s="5" t="s">
        <v>66</v>
      </c>
      <c r="B27" s="4" t="s">
        <v>13</v>
      </c>
      <c r="C27" s="4" t="s">
        <v>24</v>
      </c>
      <c r="D27" s="25">
        <v>250560</v>
      </c>
      <c r="E27" s="21">
        <v>850560</v>
      </c>
      <c r="F27" s="21">
        <v>850560</v>
      </c>
      <c r="G27" s="21">
        <v>850560</v>
      </c>
      <c r="H27" s="12">
        <f t="shared" si="0"/>
        <v>600000</v>
      </c>
      <c r="I27" s="13">
        <f t="shared" si="2"/>
        <v>3.3946360153256707</v>
      </c>
      <c r="J27" s="14">
        <f t="shared" si="1"/>
        <v>0</v>
      </c>
      <c r="K27" s="13">
        <f t="shared" si="3"/>
        <v>1</v>
      </c>
      <c r="L27" s="21">
        <v>250560</v>
      </c>
      <c r="M27" s="21">
        <v>250560</v>
      </c>
    </row>
    <row r="28" spans="1:13" ht="0.75" hidden="1" customHeight="1" x14ac:dyDescent="0.2">
      <c r="A28" s="5" t="s">
        <v>65</v>
      </c>
      <c r="B28" s="4" t="s">
        <v>13</v>
      </c>
      <c r="C28" s="4" t="s">
        <v>44</v>
      </c>
      <c r="D28" s="21"/>
      <c r="E28" s="21"/>
      <c r="F28" s="21"/>
      <c r="G28" s="21"/>
      <c r="H28" s="12"/>
      <c r="I28" s="13"/>
      <c r="J28" s="14"/>
      <c r="K28" s="13"/>
      <c r="L28" s="21"/>
      <c r="M28" s="21"/>
    </row>
    <row r="29" spans="1:13" ht="16.5" customHeight="1" x14ac:dyDescent="0.2">
      <c r="A29" s="5" t="s">
        <v>64</v>
      </c>
      <c r="B29" s="4" t="s">
        <v>13</v>
      </c>
      <c r="C29" s="4" t="s">
        <v>40</v>
      </c>
      <c r="D29" s="25">
        <v>11188800</v>
      </c>
      <c r="E29" s="21">
        <v>11568752</v>
      </c>
      <c r="F29" s="21">
        <v>11585752</v>
      </c>
      <c r="G29" s="21">
        <v>15017400</v>
      </c>
      <c r="H29" s="12">
        <f t="shared" si="0"/>
        <v>3828600</v>
      </c>
      <c r="I29" s="13">
        <f t="shared" si="2"/>
        <v>1.3421814671814671</v>
      </c>
      <c r="J29" s="14">
        <f t="shared" si="1"/>
        <v>3431648</v>
      </c>
      <c r="K29" s="13">
        <f t="shared" si="3"/>
        <v>1.29619553396275</v>
      </c>
      <c r="L29" s="21">
        <v>8692608</v>
      </c>
      <c r="M29" s="21">
        <v>3500207.8</v>
      </c>
    </row>
    <row r="30" spans="1:13" ht="21" customHeight="1" x14ac:dyDescent="0.2">
      <c r="A30" s="5" t="s">
        <v>63</v>
      </c>
      <c r="B30" s="4" t="s">
        <v>13</v>
      </c>
      <c r="C30" s="4" t="s">
        <v>32</v>
      </c>
      <c r="D30" s="25">
        <v>50028159.969999999</v>
      </c>
      <c r="E30" s="21">
        <v>46097392</v>
      </c>
      <c r="F30" s="21">
        <v>48322674.530000001</v>
      </c>
      <c r="G30" s="21">
        <v>54291101.579999998</v>
      </c>
      <c r="H30" s="12">
        <f t="shared" si="0"/>
        <v>4262941.6099999994</v>
      </c>
      <c r="I30" s="13">
        <f t="shared" si="2"/>
        <v>1.0852108415051909</v>
      </c>
      <c r="J30" s="14">
        <f t="shared" si="1"/>
        <v>5968427.049999997</v>
      </c>
      <c r="K30" s="13">
        <f t="shared" si="3"/>
        <v>1.1235119352985035</v>
      </c>
      <c r="L30" s="21">
        <v>47437992</v>
      </c>
      <c r="M30" s="21">
        <v>35836492</v>
      </c>
    </row>
    <row r="31" spans="1:13" ht="15" hidden="1" customHeight="1" x14ac:dyDescent="0.2">
      <c r="A31" s="5" t="s">
        <v>62</v>
      </c>
      <c r="B31" s="4" t="s">
        <v>13</v>
      </c>
      <c r="C31" s="4" t="s">
        <v>25</v>
      </c>
      <c r="D31" s="21"/>
      <c r="E31" s="21"/>
      <c r="F31" s="21"/>
      <c r="G31" s="21"/>
      <c r="H31" s="12"/>
      <c r="I31" s="13"/>
      <c r="J31" s="14"/>
      <c r="K31" s="13"/>
      <c r="L31" s="21"/>
      <c r="M31" s="21"/>
    </row>
    <row r="32" spans="1:13" ht="32.25" hidden="1" customHeight="1" x14ac:dyDescent="0.2">
      <c r="A32" s="5" t="s">
        <v>61</v>
      </c>
      <c r="B32" s="4" t="s">
        <v>13</v>
      </c>
      <c r="C32" s="4" t="s">
        <v>20</v>
      </c>
      <c r="D32" s="21"/>
      <c r="E32" s="21"/>
      <c r="F32" s="21"/>
      <c r="G32" s="21"/>
      <c r="H32" s="12"/>
      <c r="I32" s="13"/>
      <c r="J32" s="14"/>
      <c r="K32" s="13"/>
      <c r="L32" s="21"/>
      <c r="M32" s="21"/>
    </row>
    <row r="33" spans="1:13" ht="29.25" customHeight="1" x14ac:dyDescent="0.2">
      <c r="A33" s="5" t="s">
        <v>60</v>
      </c>
      <c r="B33" s="4" t="s">
        <v>13</v>
      </c>
      <c r="C33" s="4" t="s">
        <v>14</v>
      </c>
      <c r="D33" s="21">
        <v>1566689.69</v>
      </c>
      <c r="E33" s="21">
        <v>720000</v>
      </c>
      <c r="F33" s="21">
        <v>0</v>
      </c>
      <c r="G33" s="21">
        <v>0</v>
      </c>
      <c r="H33" s="12">
        <f t="shared" si="0"/>
        <v>-1566689.69</v>
      </c>
      <c r="I33" s="13">
        <f t="shared" si="2"/>
        <v>0</v>
      </c>
      <c r="J33" s="14">
        <f>G33-F33</f>
        <v>0</v>
      </c>
      <c r="K33" s="13" t="str">
        <f>IFERROR(G33/F33,"-")</f>
        <v>-</v>
      </c>
      <c r="L33" s="21">
        <v>0</v>
      </c>
      <c r="M33" s="21">
        <v>0</v>
      </c>
    </row>
    <row r="34" spans="1:13" ht="18" customHeight="1" x14ac:dyDescent="0.2">
      <c r="A34" s="7" t="s">
        <v>59</v>
      </c>
      <c r="B34" s="6" t="s">
        <v>19</v>
      </c>
      <c r="C34" s="6" t="s">
        <v>8</v>
      </c>
      <c r="D34" s="20">
        <f>SUM(D35:D38)</f>
        <v>61894940.680000007</v>
      </c>
      <c r="E34" s="20">
        <f>SUM(E35:E38)</f>
        <v>33066026</v>
      </c>
      <c r="F34" s="20">
        <f>SUM(F35:F38)</f>
        <v>63531666.760000005</v>
      </c>
      <c r="G34" s="20">
        <f>SUM(G35:G38)</f>
        <v>59019827.670000002</v>
      </c>
      <c r="H34" s="9">
        <f t="shared" si="0"/>
        <v>-2875113.0100000054</v>
      </c>
      <c r="I34" s="10">
        <f t="shared" si="2"/>
        <v>0.95354849720489299</v>
      </c>
      <c r="J34" s="11">
        <f t="shared" si="1"/>
        <v>-4511839.0900000036</v>
      </c>
      <c r="K34" s="10">
        <f t="shared" si="3"/>
        <v>0.92898283139581206</v>
      </c>
      <c r="L34" s="20">
        <f>SUM(L35:L38)</f>
        <v>33795142</v>
      </c>
      <c r="M34" s="20">
        <f>SUM(M35:M38)</f>
        <v>344142</v>
      </c>
    </row>
    <row r="35" spans="1:13" ht="15" customHeight="1" x14ac:dyDescent="0.2">
      <c r="A35" s="5" t="s">
        <v>58</v>
      </c>
      <c r="B35" s="4" t="s">
        <v>19</v>
      </c>
      <c r="C35" s="4" t="s">
        <v>6</v>
      </c>
      <c r="D35" s="25">
        <v>95896.19</v>
      </c>
      <c r="E35" s="21">
        <v>140000</v>
      </c>
      <c r="F35" s="21">
        <v>140000</v>
      </c>
      <c r="G35" s="21">
        <v>240000</v>
      </c>
      <c r="H35" s="12">
        <f t="shared" si="0"/>
        <v>144103.81</v>
      </c>
      <c r="I35" s="13">
        <f t="shared" si="2"/>
        <v>2.5027063118983142</v>
      </c>
      <c r="J35" s="14">
        <f>G35-F35</f>
        <v>100000</v>
      </c>
      <c r="K35" s="13">
        <f>IFERROR(G35/F35,"-")</f>
        <v>1.7142857142857142</v>
      </c>
      <c r="L35" s="21">
        <v>240000</v>
      </c>
      <c r="M35" s="21">
        <v>240000</v>
      </c>
    </row>
    <row r="36" spans="1:13" ht="15" customHeight="1" x14ac:dyDescent="0.2">
      <c r="A36" s="5" t="s">
        <v>57</v>
      </c>
      <c r="B36" s="4" t="s">
        <v>19</v>
      </c>
      <c r="C36" s="4" t="s">
        <v>4</v>
      </c>
      <c r="D36" s="25">
        <v>32270733.690000001</v>
      </c>
      <c r="E36" s="21">
        <v>8595000</v>
      </c>
      <c r="F36" s="21">
        <v>34109356.960000001</v>
      </c>
      <c r="G36" s="21">
        <v>31135685.670000002</v>
      </c>
      <c r="H36" s="12">
        <f t="shared" si="0"/>
        <v>-1135048.0199999996</v>
      </c>
      <c r="I36" s="13">
        <f t="shared" si="2"/>
        <v>0.96482732525068915</v>
      </c>
      <c r="J36" s="14">
        <f t="shared" si="1"/>
        <v>-2973671.2899999991</v>
      </c>
      <c r="K36" s="13">
        <f t="shared" si="3"/>
        <v>0.91281948547176606</v>
      </c>
      <c r="L36" s="21">
        <v>5911000</v>
      </c>
      <c r="M36" s="21">
        <v>100000</v>
      </c>
    </row>
    <row r="37" spans="1:13" ht="16.5" customHeight="1" x14ac:dyDescent="0.2">
      <c r="A37" s="5" t="s">
        <v>56</v>
      </c>
      <c r="B37" s="4" t="s">
        <v>19</v>
      </c>
      <c r="C37" s="4" t="s">
        <v>1</v>
      </c>
      <c r="D37" s="25">
        <v>25150882.129999999</v>
      </c>
      <c r="E37" s="21">
        <v>24331026</v>
      </c>
      <c r="F37" s="21">
        <v>29282309.800000001</v>
      </c>
      <c r="G37" s="21">
        <v>27644142</v>
      </c>
      <c r="H37" s="12">
        <f t="shared" si="0"/>
        <v>2493259.870000001</v>
      </c>
      <c r="I37" s="13">
        <f t="shared" si="2"/>
        <v>1.099132104278205</v>
      </c>
      <c r="J37" s="14">
        <f t="shared" si="1"/>
        <v>-1638167.8000000007</v>
      </c>
      <c r="K37" s="13">
        <f t="shared" si="3"/>
        <v>0.94405605940280024</v>
      </c>
      <c r="L37" s="21">
        <v>27644142</v>
      </c>
      <c r="M37" s="21">
        <v>4142</v>
      </c>
    </row>
    <row r="38" spans="1:13" ht="30" customHeight="1" x14ac:dyDescent="0.2">
      <c r="A38" s="5" t="s">
        <v>101</v>
      </c>
      <c r="B38" s="18" t="s">
        <v>19</v>
      </c>
      <c r="C38" s="4" t="s">
        <v>19</v>
      </c>
      <c r="D38" s="21">
        <v>4377428.67</v>
      </c>
      <c r="E38" s="21">
        <v>0</v>
      </c>
      <c r="F38" s="21">
        <v>0</v>
      </c>
      <c r="G38" s="21">
        <v>0</v>
      </c>
      <c r="H38" s="12">
        <f t="shared" si="0"/>
        <v>-4377428.67</v>
      </c>
      <c r="I38" s="13">
        <f t="shared" si="2"/>
        <v>0</v>
      </c>
      <c r="J38" s="14">
        <f t="shared" si="1"/>
        <v>0</v>
      </c>
      <c r="K38" s="13" t="str">
        <f t="shared" si="3"/>
        <v>-</v>
      </c>
      <c r="L38" s="21">
        <v>0</v>
      </c>
      <c r="M38" s="21">
        <v>0</v>
      </c>
    </row>
    <row r="39" spans="1:13" ht="15.75" customHeight="1" x14ac:dyDescent="0.2">
      <c r="A39" s="7" t="s">
        <v>55</v>
      </c>
      <c r="B39" s="6" t="s">
        <v>24</v>
      </c>
      <c r="C39" s="6" t="s">
        <v>8</v>
      </c>
      <c r="D39" s="20">
        <f>SUM(D40:D43)</f>
        <v>740127</v>
      </c>
      <c r="E39" s="20">
        <f>SUM(E40:E43)</f>
        <v>2065700</v>
      </c>
      <c r="F39" s="20">
        <f>SUM(F40:F43)</f>
        <v>22332329</v>
      </c>
      <c r="G39" s="20">
        <f>SUM(G40:G43)</f>
        <v>2485800</v>
      </c>
      <c r="H39" s="9">
        <f t="shared" ref="H39:H70" si="4">G39-D39</f>
        <v>1745673</v>
      </c>
      <c r="I39" s="10">
        <f t="shared" si="2"/>
        <v>3.3586127786177236</v>
      </c>
      <c r="J39" s="11">
        <f t="shared" ref="J39:J70" si="5">G39-F39</f>
        <v>-19846529</v>
      </c>
      <c r="K39" s="10">
        <f t="shared" si="3"/>
        <v>0.11130948321601387</v>
      </c>
      <c r="L39" s="20">
        <f>SUM(L40:L43)</f>
        <v>2485800</v>
      </c>
      <c r="M39" s="20">
        <f>SUM(M40:M43)</f>
        <v>2485800</v>
      </c>
    </row>
    <row r="40" spans="1:13" ht="2.25" hidden="1" customHeight="1" x14ac:dyDescent="0.2">
      <c r="A40" s="5" t="s">
        <v>54</v>
      </c>
      <c r="B40" s="4" t="s">
        <v>24</v>
      </c>
      <c r="C40" s="4" t="s">
        <v>6</v>
      </c>
      <c r="D40" s="21"/>
      <c r="E40" s="21"/>
      <c r="F40" s="21"/>
      <c r="G40" s="21"/>
      <c r="H40" s="12"/>
      <c r="I40" s="13"/>
      <c r="J40" s="14"/>
      <c r="K40" s="13"/>
      <c r="L40" s="21"/>
      <c r="M40" s="21"/>
    </row>
    <row r="41" spans="1:13" ht="32.25" hidden="1" customHeight="1" x14ac:dyDescent="0.2">
      <c r="A41" s="5" t="s">
        <v>53</v>
      </c>
      <c r="B41" s="4" t="s">
        <v>24</v>
      </c>
      <c r="C41" s="4" t="s">
        <v>1</v>
      </c>
      <c r="D41" s="21"/>
      <c r="E41" s="21"/>
      <c r="F41" s="21"/>
      <c r="G41" s="21"/>
      <c r="H41" s="12"/>
      <c r="I41" s="13"/>
      <c r="J41" s="14"/>
      <c r="K41" s="13"/>
      <c r="L41" s="21"/>
      <c r="M41" s="21"/>
    </row>
    <row r="42" spans="1:13" ht="32.25" hidden="1" customHeight="1" x14ac:dyDescent="0.2">
      <c r="A42" s="5" t="s">
        <v>52</v>
      </c>
      <c r="B42" s="4" t="s">
        <v>24</v>
      </c>
      <c r="C42" s="4" t="s">
        <v>13</v>
      </c>
      <c r="D42" s="21"/>
      <c r="E42" s="21"/>
      <c r="F42" s="21"/>
      <c r="G42" s="21"/>
      <c r="H42" s="12"/>
      <c r="I42" s="13"/>
      <c r="J42" s="14"/>
      <c r="K42" s="13"/>
      <c r="L42" s="21"/>
      <c r="M42" s="21"/>
    </row>
    <row r="43" spans="1:13" ht="32.25" customHeight="1" x14ac:dyDescent="0.2">
      <c r="A43" s="5" t="s">
        <v>51</v>
      </c>
      <c r="B43" s="4" t="s">
        <v>24</v>
      </c>
      <c r="C43" s="4" t="s">
        <v>19</v>
      </c>
      <c r="D43" s="21">
        <v>740127</v>
      </c>
      <c r="E43" s="21">
        <v>2065700</v>
      </c>
      <c r="F43" s="21">
        <v>22332329</v>
      </c>
      <c r="G43" s="21">
        <v>2485800</v>
      </c>
      <c r="H43" s="12"/>
      <c r="I43" s="13"/>
      <c r="J43" s="14"/>
      <c r="K43" s="13"/>
      <c r="L43" s="21">
        <v>2485800</v>
      </c>
      <c r="M43" s="21">
        <v>2485800</v>
      </c>
    </row>
    <row r="44" spans="1:13" ht="15" customHeight="1" x14ac:dyDescent="0.2">
      <c r="A44" s="7" t="s">
        <v>50</v>
      </c>
      <c r="B44" s="6" t="s">
        <v>44</v>
      </c>
      <c r="C44" s="6" t="s">
        <v>8</v>
      </c>
      <c r="D44" s="20">
        <f>SUM(D45:D51)</f>
        <v>542551621.65999997</v>
      </c>
      <c r="E44" s="20">
        <f>SUM(E45:E51)</f>
        <v>542719728.26999998</v>
      </c>
      <c r="F44" s="20">
        <f>SUM(F45:F51)</f>
        <v>506919947.21000004</v>
      </c>
      <c r="G44" s="20">
        <f>SUM(G45:G51)</f>
        <v>543243733.26999998</v>
      </c>
      <c r="H44" s="9">
        <f t="shared" si="4"/>
        <v>692111.61000001431</v>
      </c>
      <c r="I44" s="10">
        <f t="shared" si="2"/>
        <v>1.001275660383951</v>
      </c>
      <c r="J44" s="11">
        <f t="shared" si="5"/>
        <v>36323786.059999943</v>
      </c>
      <c r="K44" s="10">
        <f t="shared" si="3"/>
        <v>1.0716558625477648</v>
      </c>
      <c r="L44" s="20">
        <f>SUM(L45:L51)</f>
        <v>476556912.5</v>
      </c>
      <c r="M44" s="20">
        <f>SUM(M45:M51)</f>
        <v>487715301.06999999</v>
      </c>
    </row>
    <row r="45" spans="1:13" ht="15" customHeight="1" x14ac:dyDescent="0.2">
      <c r="A45" s="5" t="s">
        <v>49</v>
      </c>
      <c r="B45" s="4" t="s">
        <v>44</v>
      </c>
      <c r="C45" s="4" t="s">
        <v>6</v>
      </c>
      <c r="D45" s="25">
        <v>116286052.72</v>
      </c>
      <c r="E45" s="21">
        <v>135648773</v>
      </c>
      <c r="F45" s="21">
        <v>132784782.45999999</v>
      </c>
      <c r="G45" s="21">
        <v>184319957.03999999</v>
      </c>
      <c r="H45" s="12">
        <f t="shared" si="4"/>
        <v>68033904.319999993</v>
      </c>
      <c r="I45" s="13">
        <f t="shared" si="2"/>
        <v>1.5850564425281146</v>
      </c>
      <c r="J45" s="14">
        <f t="shared" si="5"/>
        <v>51535174.579999998</v>
      </c>
      <c r="K45" s="13">
        <f t="shared" si="3"/>
        <v>1.3881105471971114</v>
      </c>
      <c r="L45" s="21">
        <v>130587877</v>
      </c>
      <c r="M45" s="21">
        <v>131855277</v>
      </c>
    </row>
    <row r="46" spans="1:13" ht="15" customHeight="1" x14ac:dyDescent="0.2">
      <c r="A46" s="5" t="s">
        <v>48</v>
      </c>
      <c r="B46" s="4" t="s">
        <v>44</v>
      </c>
      <c r="C46" s="4" t="s">
        <v>4</v>
      </c>
      <c r="D46" s="25">
        <v>318520481.67000002</v>
      </c>
      <c r="E46" s="21">
        <v>305600056.27000004</v>
      </c>
      <c r="F46" s="21">
        <v>295558938.36000001</v>
      </c>
      <c r="G46" s="21">
        <v>253465453.22999999</v>
      </c>
      <c r="H46" s="12">
        <f t="shared" si="4"/>
        <v>-65055028.440000027</v>
      </c>
      <c r="I46" s="13">
        <f t="shared" si="2"/>
        <v>0.79575872766825828</v>
      </c>
      <c r="J46" s="14">
        <f t="shared" si="5"/>
        <v>-42093485.130000025</v>
      </c>
      <c r="K46" s="13">
        <f t="shared" si="3"/>
        <v>0.85758006384929952</v>
      </c>
      <c r="L46" s="21">
        <v>244396135.5</v>
      </c>
      <c r="M46" s="21">
        <v>250581701.06999999</v>
      </c>
    </row>
    <row r="47" spans="1:13" ht="15" customHeight="1" x14ac:dyDescent="0.2">
      <c r="A47" s="5" t="s">
        <v>47</v>
      </c>
      <c r="B47" s="4" t="s">
        <v>44</v>
      </c>
      <c r="C47" s="4" t="s">
        <v>1</v>
      </c>
      <c r="D47" s="21">
        <v>54156546.369999997</v>
      </c>
      <c r="E47" s="21">
        <v>50712700</v>
      </c>
      <c r="F47" s="21">
        <v>38392042.049999997</v>
      </c>
      <c r="G47" s="21">
        <v>53480630</v>
      </c>
      <c r="H47" s="12">
        <f t="shared" si="4"/>
        <v>-675916.36999999732</v>
      </c>
      <c r="I47" s="13">
        <f t="shared" si="2"/>
        <v>0.98751921207489657</v>
      </c>
      <c r="J47" s="14">
        <f t="shared" si="5"/>
        <v>15088587.950000003</v>
      </c>
      <c r="K47" s="13">
        <f t="shared" si="3"/>
        <v>1.3930134252913491</v>
      </c>
      <c r="L47" s="21">
        <v>50464700</v>
      </c>
      <c r="M47" s="21">
        <v>53400630</v>
      </c>
    </row>
    <row r="48" spans="1:13" ht="32.25" hidden="1" customHeight="1" x14ac:dyDescent="0.2">
      <c r="A48" s="5"/>
      <c r="B48" s="4"/>
      <c r="C48" s="4"/>
      <c r="D48" s="21"/>
      <c r="E48" s="21"/>
      <c r="F48" s="21"/>
      <c r="G48" s="21"/>
      <c r="H48" s="12"/>
      <c r="I48" s="13"/>
      <c r="J48" s="14"/>
      <c r="K48" s="13"/>
      <c r="L48" s="21"/>
      <c r="M48" s="21"/>
    </row>
    <row r="49" spans="1:13" ht="48.75" hidden="1" customHeight="1" x14ac:dyDescent="0.2">
      <c r="A49" s="5"/>
      <c r="B49" s="4"/>
      <c r="C49" s="4"/>
      <c r="D49" s="21"/>
      <c r="E49" s="21"/>
      <c r="F49" s="21"/>
      <c r="G49" s="21"/>
      <c r="H49" s="12"/>
      <c r="I49" s="13"/>
      <c r="J49" s="14"/>
      <c r="K49" s="13"/>
      <c r="L49" s="21"/>
      <c r="M49" s="21"/>
    </row>
    <row r="50" spans="1:13" ht="20.25" customHeight="1" x14ac:dyDescent="0.2">
      <c r="A50" s="5" t="s">
        <v>46</v>
      </c>
      <c r="B50" s="4" t="s">
        <v>44</v>
      </c>
      <c r="C50" s="4" t="s">
        <v>44</v>
      </c>
      <c r="D50" s="21">
        <v>106324.53</v>
      </c>
      <c r="E50" s="21">
        <v>103299</v>
      </c>
      <c r="F50" s="21">
        <v>103299</v>
      </c>
      <c r="G50" s="21">
        <v>86093</v>
      </c>
      <c r="H50" s="12">
        <f t="shared" si="4"/>
        <v>-20231.53</v>
      </c>
      <c r="I50" s="13">
        <f t="shared" si="2"/>
        <v>0.80971907423432765</v>
      </c>
      <c r="J50" s="14">
        <f t="shared" si="5"/>
        <v>-17206</v>
      </c>
      <c r="K50" s="13">
        <f t="shared" si="3"/>
        <v>0.83343498000948701</v>
      </c>
      <c r="L50" s="21">
        <v>0</v>
      </c>
      <c r="M50" s="21">
        <v>86093</v>
      </c>
    </row>
    <row r="51" spans="1:13" ht="23.25" customHeight="1" x14ac:dyDescent="0.2">
      <c r="A51" s="5" t="s">
        <v>45</v>
      </c>
      <c r="B51" s="4" t="s">
        <v>44</v>
      </c>
      <c r="C51" s="4" t="s">
        <v>32</v>
      </c>
      <c r="D51" s="21">
        <v>53482216.369999997</v>
      </c>
      <c r="E51" s="21">
        <v>50654900</v>
      </c>
      <c r="F51" s="21">
        <v>40080885.340000004</v>
      </c>
      <c r="G51" s="21">
        <v>51891600</v>
      </c>
      <c r="H51" s="12">
        <f t="shared" si="4"/>
        <v>-1590616.3699999973</v>
      </c>
      <c r="I51" s="13">
        <f t="shared" si="2"/>
        <v>0.97025896684991852</v>
      </c>
      <c r="J51" s="14">
        <f t="shared" si="5"/>
        <v>11810714.659999996</v>
      </c>
      <c r="K51" s="13">
        <f t="shared" si="3"/>
        <v>1.2946720003765264</v>
      </c>
      <c r="L51" s="21">
        <v>51108200</v>
      </c>
      <c r="M51" s="21">
        <v>51791600</v>
      </c>
    </row>
    <row r="52" spans="1:13" ht="15" customHeight="1" x14ac:dyDescent="0.2">
      <c r="A52" s="7" t="s">
        <v>43</v>
      </c>
      <c r="B52" s="6" t="s">
        <v>40</v>
      </c>
      <c r="C52" s="6" t="s">
        <v>8</v>
      </c>
      <c r="D52" s="20">
        <f>SUM(D53:D54)</f>
        <v>71598070.459999993</v>
      </c>
      <c r="E52" s="20">
        <f>SUM(E53:E54)</f>
        <v>72682100</v>
      </c>
      <c r="F52" s="20">
        <f>SUM(F53:F54)</f>
        <v>70418021.00999999</v>
      </c>
      <c r="G52" s="20">
        <f>SUM(G53:G54)</f>
        <v>81274486.539999992</v>
      </c>
      <c r="H52" s="9">
        <f t="shared" si="4"/>
        <v>9676416.0799999982</v>
      </c>
      <c r="I52" s="10">
        <f t="shared" si="2"/>
        <v>1.1351491180953817</v>
      </c>
      <c r="J52" s="11">
        <f t="shared" si="5"/>
        <v>10856465.530000001</v>
      </c>
      <c r="K52" s="10">
        <f t="shared" si="3"/>
        <v>1.15417169318715</v>
      </c>
      <c r="L52" s="20">
        <f>SUM(L53:L54)</f>
        <v>80764930.909999996</v>
      </c>
      <c r="M52" s="20">
        <f>SUM(M53:M54)</f>
        <v>76219051.450000003</v>
      </c>
    </row>
    <row r="53" spans="1:13" ht="15" customHeight="1" x14ac:dyDescent="0.2">
      <c r="A53" s="5" t="s">
        <v>42</v>
      </c>
      <c r="B53" s="4" t="s">
        <v>40</v>
      </c>
      <c r="C53" s="4" t="s">
        <v>6</v>
      </c>
      <c r="D53" s="21">
        <v>60142110.619999997</v>
      </c>
      <c r="E53" s="21">
        <v>64721899.999999993</v>
      </c>
      <c r="F53" s="21">
        <v>62457821.009999998</v>
      </c>
      <c r="G53" s="21">
        <v>73029470.539999992</v>
      </c>
      <c r="H53" s="12">
        <f t="shared" si="4"/>
        <v>12887359.919999994</v>
      </c>
      <c r="I53" s="13">
        <f t="shared" si="2"/>
        <v>1.2142818033345568</v>
      </c>
      <c r="J53" s="14">
        <f t="shared" si="5"/>
        <v>10571649.529999994</v>
      </c>
      <c r="K53" s="13">
        <f t="shared" si="3"/>
        <v>1.1692606203522116</v>
      </c>
      <c r="L53" s="21">
        <v>72688930.909999996</v>
      </c>
      <c r="M53" s="21">
        <v>67974035.450000003</v>
      </c>
    </row>
    <row r="54" spans="1:13" ht="30" customHeight="1" x14ac:dyDescent="0.2">
      <c r="A54" s="5" t="s">
        <v>41</v>
      </c>
      <c r="B54" s="4" t="s">
        <v>40</v>
      </c>
      <c r="C54" s="4" t="s">
        <v>13</v>
      </c>
      <c r="D54" s="21">
        <v>11455959.84</v>
      </c>
      <c r="E54" s="21">
        <v>7960200</v>
      </c>
      <c r="F54" s="21">
        <v>7960200</v>
      </c>
      <c r="G54" s="21">
        <v>8245016</v>
      </c>
      <c r="H54" s="12">
        <f t="shared" si="4"/>
        <v>-3210943.84</v>
      </c>
      <c r="I54" s="13">
        <f t="shared" si="2"/>
        <v>0.71971411519892337</v>
      </c>
      <c r="J54" s="14">
        <f t="shared" si="5"/>
        <v>284816</v>
      </c>
      <c r="K54" s="13">
        <f t="shared" si="3"/>
        <v>1.0357800055274993</v>
      </c>
      <c r="L54" s="21">
        <v>8076000</v>
      </c>
      <c r="M54" s="21">
        <v>8245016</v>
      </c>
    </row>
    <row r="55" spans="1:13" ht="15" hidden="1" customHeight="1" x14ac:dyDescent="0.2">
      <c r="A55" s="7" t="s">
        <v>39</v>
      </c>
      <c r="B55" s="6" t="s">
        <v>32</v>
      </c>
      <c r="C55" s="6" t="s">
        <v>8</v>
      </c>
      <c r="D55" s="20">
        <f>SUM(D56:D61)</f>
        <v>0</v>
      </c>
      <c r="E55" s="20">
        <f>SUM(E56:E61)</f>
        <v>0</v>
      </c>
      <c r="F55" s="20">
        <f>SUM(F56:F61)</f>
        <v>0</v>
      </c>
      <c r="G55" s="20">
        <f>SUM(G56:G61)</f>
        <v>0</v>
      </c>
      <c r="H55" s="9">
        <f t="shared" si="4"/>
        <v>0</v>
      </c>
      <c r="I55" s="10" t="str">
        <f t="shared" si="2"/>
        <v>-</v>
      </c>
      <c r="J55" s="11">
        <f t="shared" si="5"/>
        <v>0</v>
      </c>
      <c r="K55" s="10" t="str">
        <f t="shared" si="3"/>
        <v>-</v>
      </c>
      <c r="L55" s="20">
        <f>SUM(L56:L61)</f>
        <v>0</v>
      </c>
      <c r="M55" s="20">
        <f>SUM(M56:M61)</f>
        <v>0</v>
      </c>
    </row>
    <row r="56" spans="1:13" ht="15" hidden="1" customHeight="1" x14ac:dyDescent="0.2">
      <c r="A56" s="5" t="s">
        <v>38</v>
      </c>
      <c r="B56" s="4" t="s">
        <v>32</v>
      </c>
      <c r="C56" s="4" t="s">
        <v>6</v>
      </c>
      <c r="D56" s="21"/>
      <c r="E56" s="21"/>
      <c r="F56" s="21"/>
      <c r="G56" s="21"/>
      <c r="H56" s="12"/>
      <c r="I56" s="13"/>
      <c r="J56" s="14"/>
      <c r="K56" s="13"/>
      <c r="L56" s="21"/>
      <c r="M56" s="21"/>
    </row>
    <row r="57" spans="1:13" ht="15" hidden="1" customHeight="1" x14ac:dyDescent="0.2">
      <c r="A57" s="5" t="s">
        <v>37</v>
      </c>
      <c r="B57" s="4" t="s">
        <v>32</v>
      </c>
      <c r="C57" s="4" t="s">
        <v>4</v>
      </c>
      <c r="D57" s="21"/>
      <c r="E57" s="21"/>
      <c r="F57" s="21"/>
      <c r="G57" s="21"/>
      <c r="H57" s="12"/>
      <c r="I57" s="13"/>
      <c r="J57" s="14"/>
      <c r="K57" s="13"/>
      <c r="L57" s="21"/>
      <c r="M57" s="21"/>
    </row>
    <row r="58" spans="1:13" ht="15" hidden="1" customHeight="1" x14ac:dyDescent="0.2">
      <c r="A58" s="5" t="s">
        <v>36</v>
      </c>
      <c r="B58" s="4" t="s">
        <v>32</v>
      </c>
      <c r="C58" s="4" t="s">
        <v>13</v>
      </c>
      <c r="D58" s="21"/>
      <c r="E58" s="21"/>
      <c r="F58" s="21"/>
      <c r="G58" s="21"/>
      <c r="H58" s="12"/>
      <c r="I58" s="13"/>
      <c r="J58" s="14"/>
      <c r="K58" s="13"/>
      <c r="L58" s="21"/>
      <c r="M58" s="21"/>
    </row>
    <row r="59" spans="1:13" ht="15" hidden="1" customHeight="1" x14ac:dyDescent="0.2">
      <c r="A59" s="5" t="s">
        <v>35</v>
      </c>
      <c r="B59" s="4" t="s">
        <v>32</v>
      </c>
      <c r="C59" s="4" t="s">
        <v>19</v>
      </c>
      <c r="D59" s="21"/>
      <c r="E59" s="21"/>
      <c r="F59" s="21"/>
      <c r="G59" s="21"/>
      <c r="H59" s="12"/>
      <c r="I59" s="13"/>
      <c r="J59" s="14"/>
      <c r="K59" s="13"/>
      <c r="L59" s="21"/>
      <c r="M59" s="21"/>
    </row>
    <row r="60" spans="1:13" ht="48.75" hidden="1" customHeight="1" x14ac:dyDescent="0.2">
      <c r="A60" s="5" t="s">
        <v>34</v>
      </c>
      <c r="B60" s="4" t="s">
        <v>32</v>
      </c>
      <c r="C60" s="4" t="s">
        <v>24</v>
      </c>
      <c r="D60" s="21"/>
      <c r="E60" s="21"/>
      <c r="F60" s="21"/>
      <c r="G60" s="21"/>
      <c r="H60" s="12"/>
      <c r="I60" s="13"/>
      <c r="J60" s="14"/>
      <c r="K60" s="13"/>
      <c r="L60" s="21"/>
      <c r="M60" s="21"/>
    </row>
    <row r="61" spans="1:13" ht="32.25" hidden="1" customHeight="1" x14ac:dyDescent="0.2">
      <c r="A61" s="5" t="s">
        <v>33</v>
      </c>
      <c r="B61" s="4" t="s">
        <v>32</v>
      </c>
      <c r="C61" s="4" t="s">
        <v>32</v>
      </c>
      <c r="D61" s="21"/>
      <c r="E61" s="21"/>
      <c r="F61" s="21"/>
      <c r="G61" s="21"/>
      <c r="H61" s="12"/>
      <c r="I61" s="13"/>
      <c r="J61" s="14"/>
      <c r="K61" s="13"/>
      <c r="L61" s="21"/>
      <c r="M61" s="21"/>
    </row>
    <row r="62" spans="1:13" ht="15" customHeight="1" x14ac:dyDescent="0.2">
      <c r="A62" s="7" t="s">
        <v>31</v>
      </c>
      <c r="B62" s="6" t="s">
        <v>25</v>
      </c>
      <c r="C62" s="6" t="s">
        <v>8</v>
      </c>
      <c r="D62" s="20">
        <f>SUM(D63:D67)</f>
        <v>35752781.739999995</v>
      </c>
      <c r="E62" s="20">
        <f>SUM(E63:E67)</f>
        <v>34123703.920000002</v>
      </c>
      <c r="F62" s="20">
        <f>SUM(F63:F67)</f>
        <v>60445417.659999996</v>
      </c>
      <c r="G62" s="20">
        <f>SUM(G63:G67)</f>
        <v>47154956.550000004</v>
      </c>
      <c r="H62" s="9">
        <f t="shared" si="4"/>
        <v>11402174.81000001</v>
      </c>
      <c r="I62" s="10">
        <f t="shared" si="2"/>
        <v>1.3189171374948798</v>
      </c>
      <c r="J62" s="11">
        <f t="shared" si="5"/>
        <v>-13290461.109999992</v>
      </c>
      <c r="K62" s="10">
        <f t="shared" si="3"/>
        <v>0.7801245880248916</v>
      </c>
      <c r="L62" s="20">
        <f>SUM(L63:L67)</f>
        <v>47154956.550000004</v>
      </c>
      <c r="M62" s="20">
        <f>SUM(M63:M67)</f>
        <v>50401765.829999998</v>
      </c>
    </row>
    <row r="63" spans="1:13" ht="18.75" customHeight="1" x14ac:dyDescent="0.2">
      <c r="A63" s="5" t="s">
        <v>30</v>
      </c>
      <c r="B63" s="4" t="s">
        <v>25</v>
      </c>
      <c r="C63" s="4" t="s">
        <v>6</v>
      </c>
      <c r="D63" s="21">
        <v>6382527.8200000003</v>
      </c>
      <c r="E63" s="21">
        <v>6385159.6799999997</v>
      </c>
      <c r="F63" s="21">
        <v>7742693.5</v>
      </c>
      <c r="G63" s="21">
        <v>7390500</v>
      </c>
      <c r="H63" s="12">
        <f t="shared" si="4"/>
        <v>1007972.1799999997</v>
      </c>
      <c r="I63" s="13">
        <f t="shared" si="2"/>
        <v>1.1579267977244789</v>
      </c>
      <c r="J63" s="14">
        <f t="shared" si="5"/>
        <v>-352193.5</v>
      </c>
      <c r="K63" s="13">
        <f t="shared" si="3"/>
        <v>0.95451279325469873</v>
      </c>
      <c r="L63" s="21">
        <v>7390500</v>
      </c>
      <c r="M63" s="21">
        <v>7390500</v>
      </c>
    </row>
    <row r="64" spans="1:13" ht="15" hidden="1" customHeight="1" x14ac:dyDescent="0.2">
      <c r="A64" s="5" t="s">
        <v>29</v>
      </c>
      <c r="B64" s="4" t="s">
        <v>25</v>
      </c>
      <c r="C64" s="4" t="s">
        <v>4</v>
      </c>
      <c r="D64" s="21"/>
      <c r="E64" s="21"/>
      <c r="F64" s="21"/>
      <c r="G64" s="21"/>
      <c r="H64" s="12"/>
      <c r="I64" s="13"/>
      <c r="J64" s="14"/>
      <c r="K64" s="13"/>
      <c r="L64" s="21"/>
      <c r="M64" s="21"/>
    </row>
    <row r="65" spans="1:13" ht="15" customHeight="1" x14ac:dyDescent="0.2">
      <c r="A65" s="5" t="s">
        <v>28</v>
      </c>
      <c r="B65" s="4" t="s">
        <v>25</v>
      </c>
      <c r="C65" s="4" t="s">
        <v>1</v>
      </c>
      <c r="D65" s="21">
        <v>0</v>
      </c>
      <c r="E65" s="21">
        <v>0</v>
      </c>
      <c r="F65" s="21">
        <v>1595000</v>
      </c>
      <c r="G65" s="21">
        <v>1579200</v>
      </c>
      <c r="H65" s="21">
        <v>1579200</v>
      </c>
      <c r="I65" s="24">
        <v>1579200</v>
      </c>
      <c r="J65" s="14">
        <f t="shared" si="5"/>
        <v>-15800</v>
      </c>
      <c r="K65" s="13">
        <f t="shared" si="3"/>
        <v>0.99009404388714739</v>
      </c>
      <c r="L65" s="21">
        <v>1579200</v>
      </c>
      <c r="M65" s="21">
        <v>1579200</v>
      </c>
    </row>
    <row r="66" spans="1:13" ht="15" customHeight="1" x14ac:dyDescent="0.2">
      <c r="A66" s="5" t="s">
        <v>27</v>
      </c>
      <c r="B66" s="4" t="s">
        <v>25</v>
      </c>
      <c r="C66" s="4" t="s">
        <v>13</v>
      </c>
      <c r="D66" s="21">
        <v>20565093.489999998</v>
      </c>
      <c r="E66" s="21">
        <v>27617544.240000002</v>
      </c>
      <c r="F66" s="21">
        <v>33149576.68</v>
      </c>
      <c r="G66" s="21">
        <v>38103256.550000004</v>
      </c>
      <c r="H66" s="12">
        <f t="shared" si="4"/>
        <v>17538163.060000006</v>
      </c>
      <c r="I66" s="13">
        <f t="shared" si="2"/>
        <v>1.8528122212781639</v>
      </c>
      <c r="J66" s="14">
        <f t="shared" si="5"/>
        <v>4953679.8700000048</v>
      </c>
      <c r="K66" s="13">
        <f t="shared" si="3"/>
        <v>1.1494341818545359</v>
      </c>
      <c r="L66" s="21">
        <v>38103256.550000004</v>
      </c>
      <c r="M66" s="21">
        <v>41350065.829999998</v>
      </c>
    </row>
    <row r="67" spans="1:13" ht="32.25" customHeight="1" x14ac:dyDescent="0.2">
      <c r="A67" s="5" t="s">
        <v>26</v>
      </c>
      <c r="B67" s="4" t="s">
        <v>25</v>
      </c>
      <c r="C67" s="4" t="s">
        <v>24</v>
      </c>
      <c r="D67" s="21">
        <v>8805160.4299999997</v>
      </c>
      <c r="E67" s="21">
        <v>121000</v>
      </c>
      <c r="F67" s="21">
        <v>17958147.48</v>
      </c>
      <c r="G67" s="21">
        <v>82000</v>
      </c>
      <c r="H67" s="12">
        <f t="shared" si="4"/>
        <v>-8723160.4299999997</v>
      </c>
      <c r="I67" s="13">
        <f t="shared" si="2"/>
        <v>9.3127207223412285E-3</v>
      </c>
      <c r="J67" s="14">
        <f t="shared" si="5"/>
        <v>-17876147.48</v>
      </c>
      <c r="K67" s="13">
        <f t="shared" si="3"/>
        <v>4.566172545989137E-3</v>
      </c>
      <c r="L67" s="21">
        <v>82000</v>
      </c>
      <c r="M67" s="21">
        <v>82000</v>
      </c>
    </row>
    <row r="68" spans="1:13" ht="20.25" customHeight="1" x14ac:dyDescent="0.2">
      <c r="A68" s="7" t="s">
        <v>23</v>
      </c>
      <c r="B68" s="6" t="s">
        <v>20</v>
      </c>
      <c r="C68" s="6" t="s">
        <v>8</v>
      </c>
      <c r="D68" s="20">
        <f>SUM(D69:D72)</f>
        <v>126815404.44</v>
      </c>
      <c r="E68" s="20">
        <f>SUM(E69:E72)</f>
        <v>313154432.44999999</v>
      </c>
      <c r="F68" s="20">
        <f>SUM(F69:F72)</f>
        <v>304398348.30000001</v>
      </c>
      <c r="G68" s="20">
        <f>SUM(G69:G72)</f>
        <v>28573172.800000001</v>
      </c>
      <c r="H68" s="9">
        <f t="shared" si="4"/>
        <v>-98242231.640000001</v>
      </c>
      <c r="I68" s="10">
        <f t="shared" si="2"/>
        <v>0.22531310708013227</v>
      </c>
      <c r="J68" s="11">
        <f t="shared" si="5"/>
        <v>-275825175.5</v>
      </c>
      <c r="K68" s="10">
        <f t="shared" si="3"/>
        <v>9.3867699872798555E-2</v>
      </c>
      <c r="L68" s="20">
        <v>27466999.800000001</v>
      </c>
      <c r="M68" s="20">
        <v>23770460</v>
      </c>
    </row>
    <row r="69" spans="1:13" ht="15" customHeight="1" x14ac:dyDescent="0.2">
      <c r="A69" s="5" t="s">
        <v>22</v>
      </c>
      <c r="B69" s="4" t="s">
        <v>20</v>
      </c>
      <c r="C69" s="4" t="s">
        <v>6</v>
      </c>
      <c r="D69" s="21">
        <v>25041090.59</v>
      </c>
      <c r="E69" s="21">
        <v>28164533.459999997</v>
      </c>
      <c r="F69" s="21">
        <v>27552894.57</v>
      </c>
      <c r="G69" s="21">
        <v>28573172.800000001</v>
      </c>
      <c r="H69" s="12">
        <f t="shared" si="4"/>
        <v>3532082.2100000009</v>
      </c>
      <c r="I69" s="13">
        <f t="shared" si="2"/>
        <v>1.1410514529031941</v>
      </c>
      <c r="J69" s="14">
        <f t="shared" si="5"/>
        <v>1020278.2300000004</v>
      </c>
      <c r="K69" s="13">
        <f t="shared" si="3"/>
        <v>1.0370298019835236</v>
      </c>
      <c r="L69" s="21">
        <v>27466999.800000001</v>
      </c>
      <c r="M69" s="21">
        <v>23770460</v>
      </c>
    </row>
    <row r="70" spans="1:13" ht="18" customHeight="1" x14ac:dyDescent="0.2">
      <c r="A70" s="5" t="s">
        <v>21</v>
      </c>
      <c r="B70" s="4" t="s">
        <v>20</v>
      </c>
      <c r="C70" s="4" t="s">
        <v>4</v>
      </c>
      <c r="D70" s="21">
        <v>101774313.84999999</v>
      </c>
      <c r="E70" s="21">
        <v>284989898.99000001</v>
      </c>
      <c r="F70" s="21">
        <v>276845453.73000002</v>
      </c>
      <c r="G70" s="21">
        <v>0</v>
      </c>
      <c r="H70" s="12">
        <f t="shared" si="4"/>
        <v>-101774313.84999999</v>
      </c>
      <c r="I70" s="13">
        <f t="shared" si="2"/>
        <v>0</v>
      </c>
      <c r="J70" s="14">
        <f t="shared" si="5"/>
        <v>-276845453.73000002</v>
      </c>
      <c r="K70" s="13">
        <f t="shared" si="3"/>
        <v>0</v>
      </c>
      <c r="L70" s="21">
        <v>0</v>
      </c>
      <c r="M70" s="21">
        <v>0</v>
      </c>
    </row>
    <row r="71" spans="1:13" ht="15" hidden="1" customHeight="1" x14ac:dyDescent="0.2">
      <c r="A71" s="5"/>
      <c r="B71" s="4"/>
      <c r="C71" s="4"/>
      <c r="D71" s="21"/>
      <c r="E71" s="21"/>
      <c r="F71" s="21"/>
      <c r="G71" s="21"/>
      <c r="H71" s="12"/>
      <c r="I71" s="13"/>
      <c r="J71" s="14"/>
      <c r="K71" s="13"/>
      <c r="L71" s="21"/>
      <c r="M71" s="21"/>
    </row>
    <row r="72" spans="1:13" ht="32.25" hidden="1" customHeight="1" x14ac:dyDescent="0.2">
      <c r="A72" s="5"/>
      <c r="B72" s="4"/>
      <c r="C72" s="4"/>
      <c r="D72" s="21"/>
      <c r="E72" s="21"/>
      <c r="F72" s="21"/>
      <c r="G72" s="21"/>
      <c r="H72" s="12"/>
      <c r="I72" s="13"/>
      <c r="J72" s="14"/>
      <c r="K72" s="13"/>
      <c r="L72" s="21"/>
      <c r="M72" s="21"/>
    </row>
    <row r="73" spans="1:13" ht="15" hidden="1" customHeight="1" x14ac:dyDescent="0.2">
      <c r="A73" s="7" t="s">
        <v>18</v>
      </c>
      <c r="B73" s="6" t="s">
        <v>14</v>
      </c>
      <c r="C73" s="6" t="s">
        <v>8</v>
      </c>
      <c r="D73" s="20"/>
      <c r="E73" s="20"/>
      <c r="F73" s="20"/>
      <c r="G73" s="20"/>
      <c r="H73" s="9"/>
      <c r="I73" s="10"/>
      <c r="J73" s="11"/>
      <c r="K73" s="10"/>
      <c r="L73" s="20"/>
      <c r="M73" s="20"/>
    </row>
    <row r="74" spans="1:13" ht="15" hidden="1" customHeight="1" x14ac:dyDescent="0.2">
      <c r="A74" s="5" t="s">
        <v>17</v>
      </c>
      <c r="B74" s="4" t="s">
        <v>14</v>
      </c>
      <c r="C74" s="4" t="s">
        <v>6</v>
      </c>
      <c r="D74" s="21"/>
      <c r="E74" s="21"/>
      <c r="F74" s="21"/>
      <c r="G74" s="21"/>
      <c r="H74" s="12"/>
      <c r="I74" s="13"/>
      <c r="J74" s="14"/>
      <c r="K74" s="13"/>
      <c r="L74" s="21"/>
      <c r="M74" s="21"/>
    </row>
    <row r="75" spans="1:13" ht="15" hidden="1" customHeight="1" x14ac:dyDescent="0.2">
      <c r="A75" s="5" t="s">
        <v>16</v>
      </c>
      <c r="B75" s="4" t="s">
        <v>14</v>
      </c>
      <c r="C75" s="4" t="s">
        <v>4</v>
      </c>
      <c r="D75" s="21"/>
      <c r="E75" s="21"/>
      <c r="F75" s="21"/>
      <c r="G75" s="21"/>
      <c r="H75" s="12"/>
      <c r="I75" s="13"/>
      <c r="J75" s="14"/>
      <c r="K75" s="13"/>
      <c r="L75" s="21"/>
      <c r="M75" s="21"/>
    </row>
    <row r="76" spans="1:13" ht="32.25" hidden="1" customHeight="1" x14ac:dyDescent="0.2">
      <c r="A76" s="5" t="s">
        <v>15</v>
      </c>
      <c r="B76" s="4" t="s">
        <v>14</v>
      </c>
      <c r="C76" s="4" t="s">
        <v>13</v>
      </c>
      <c r="D76" s="21"/>
      <c r="E76" s="21"/>
      <c r="F76" s="21"/>
      <c r="G76" s="21"/>
      <c r="H76" s="12"/>
      <c r="I76" s="13"/>
      <c r="J76" s="14"/>
      <c r="K76" s="13"/>
      <c r="L76" s="21"/>
      <c r="M76" s="21"/>
    </row>
    <row r="77" spans="1:13" ht="32.25" customHeight="1" x14ac:dyDescent="0.2">
      <c r="A77" s="7" t="s">
        <v>12</v>
      </c>
      <c r="B77" s="6" t="s">
        <v>10</v>
      </c>
      <c r="C77" s="6" t="s">
        <v>8</v>
      </c>
      <c r="D77" s="20">
        <f>SUM(D78)</f>
        <v>3500</v>
      </c>
      <c r="E77" s="20">
        <f>SUM(E78)</f>
        <v>3394.52</v>
      </c>
      <c r="F77" s="20">
        <f>SUM(F78)</f>
        <v>3394.52</v>
      </c>
      <c r="G77" s="20">
        <f>SUM(G78)</f>
        <v>2234.25</v>
      </c>
      <c r="H77" s="9">
        <f t="shared" ref="H77:H83" si="6">G77-D77</f>
        <v>-1265.75</v>
      </c>
      <c r="I77" s="10">
        <f t="shared" ref="I77:I83" si="7">IFERROR(G77/D77,"-")</f>
        <v>0.63835714285714285</v>
      </c>
      <c r="J77" s="11">
        <f t="shared" ref="J77:J83" si="8">G77-F77</f>
        <v>-1160.27</v>
      </c>
      <c r="K77" s="10">
        <f t="shared" ref="K77:K83" si="9">IFERROR(G77/F77,"-")</f>
        <v>0.65819320551948435</v>
      </c>
      <c r="L77" s="20">
        <f>SUM(L78)</f>
        <v>584.92999999999995</v>
      </c>
      <c r="M77" s="20">
        <f>SUM(M78)</f>
        <v>0</v>
      </c>
    </row>
    <row r="78" spans="1:13" ht="32.25" customHeight="1" x14ac:dyDescent="0.2">
      <c r="A78" s="5" t="s">
        <v>11</v>
      </c>
      <c r="B78" s="4" t="s">
        <v>10</v>
      </c>
      <c r="C78" s="4" t="s">
        <v>6</v>
      </c>
      <c r="D78" s="21">
        <v>3500</v>
      </c>
      <c r="E78" s="21">
        <v>3394.52</v>
      </c>
      <c r="F78" s="21">
        <v>3394.52</v>
      </c>
      <c r="G78" s="21">
        <v>2234.25</v>
      </c>
      <c r="H78" s="12">
        <f t="shared" si="6"/>
        <v>-1265.75</v>
      </c>
      <c r="I78" s="13">
        <f t="shared" si="7"/>
        <v>0.63835714285714285</v>
      </c>
      <c r="J78" s="14">
        <f t="shared" si="8"/>
        <v>-1160.27</v>
      </c>
      <c r="K78" s="13">
        <f t="shared" si="9"/>
        <v>0.65819320551948435</v>
      </c>
      <c r="L78" s="21">
        <v>584.92999999999995</v>
      </c>
      <c r="M78" s="21">
        <v>0</v>
      </c>
    </row>
    <row r="79" spans="1:13" ht="48.95" customHeight="1" x14ac:dyDescent="0.2">
      <c r="A79" s="7" t="s">
        <v>9</v>
      </c>
      <c r="B79" s="6" t="s">
        <v>2</v>
      </c>
      <c r="C79" s="6" t="s">
        <v>8</v>
      </c>
      <c r="D79" s="20">
        <f>SUM(D80:D82)</f>
        <v>18221817.439999998</v>
      </c>
      <c r="E79" s="20">
        <f>SUM(E80:E82)</f>
        <v>4407100</v>
      </c>
      <c r="F79" s="20">
        <f>SUM(F80:F82)</f>
        <v>6507100</v>
      </c>
      <c r="G79" s="20">
        <f>SUM(G80:G82)</f>
        <v>5990500</v>
      </c>
      <c r="H79" s="9">
        <f t="shared" si="6"/>
        <v>-12231317.439999998</v>
      </c>
      <c r="I79" s="10">
        <f t="shared" si="7"/>
        <v>0.32875425405425424</v>
      </c>
      <c r="J79" s="11">
        <f t="shared" si="8"/>
        <v>-516600</v>
      </c>
      <c r="K79" s="10">
        <f t="shared" si="9"/>
        <v>0.92060979545419619</v>
      </c>
      <c r="L79" s="20">
        <f>SUM(L80:L82)</f>
        <v>1990500</v>
      </c>
      <c r="M79" s="20">
        <f>SUM(M80:M82)</f>
        <v>1990500</v>
      </c>
    </row>
    <row r="80" spans="1:13" ht="64.5" customHeight="1" x14ac:dyDescent="0.2">
      <c r="A80" s="5" t="s">
        <v>7</v>
      </c>
      <c r="B80" s="4" t="s">
        <v>2</v>
      </c>
      <c r="C80" s="4" t="s">
        <v>6</v>
      </c>
      <c r="D80" s="21">
        <v>1828000</v>
      </c>
      <c r="E80" s="21">
        <v>1907100</v>
      </c>
      <c r="F80" s="21">
        <v>1907100</v>
      </c>
      <c r="G80" s="21">
        <v>1990500</v>
      </c>
      <c r="H80" s="12">
        <f t="shared" si="6"/>
        <v>162500</v>
      </c>
      <c r="I80" s="13">
        <f t="shared" si="7"/>
        <v>1.088894967177243</v>
      </c>
      <c r="J80" s="14">
        <f t="shared" si="8"/>
        <v>83400</v>
      </c>
      <c r="K80" s="13">
        <f t="shared" si="9"/>
        <v>1.0437313198049394</v>
      </c>
      <c r="L80" s="21">
        <v>1990500</v>
      </c>
      <c r="M80" s="21">
        <v>1990500</v>
      </c>
    </row>
    <row r="81" spans="1:13" ht="15.75" customHeight="1" x14ac:dyDescent="0.2">
      <c r="A81" s="5" t="s">
        <v>5</v>
      </c>
      <c r="B81" s="4" t="s">
        <v>2</v>
      </c>
      <c r="C81" s="4" t="s">
        <v>4</v>
      </c>
      <c r="D81" s="21">
        <v>0</v>
      </c>
      <c r="E81" s="21">
        <v>0</v>
      </c>
      <c r="F81" s="21">
        <v>0</v>
      </c>
      <c r="G81" s="21">
        <v>0</v>
      </c>
      <c r="H81" s="12">
        <f t="shared" si="6"/>
        <v>0</v>
      </c>
      <c r="I81" s="10" t="str">
        <f t="shared" si="7"/>
        <v>-</v>
      </c>
      <c r="J81" s="14">
        <f t="shared" si="8"/>
        <v>0</v>
      </c>
      <c r="K81" s="13" t="str">
        <f t="shared" si="9"/>
        <v>-</v>
      </c>
      <c r="L81" s="21">
        <v>0</v>
      </c>
      <c r="M81" s="21">
        <v>0</v>
      </c>
    </row>
    <row r="82" spans="1:13" ht="33.75" customHeight="1" x14ac:dyDescent="0.2">
      <c r="A82" s="3" t="s">
        <v>3</v>
      </c>
      <c r="B82" s="2" t="s">
        <v>2</v>
      </c>
      <c r="C82" s="2" t="s">
        <v>1</v>
      </c>
      <c r="D82" s="21">
        <v>16393817.439999999</v>
      </c>
      <c r="E82" s="21">
        <v>2500000</v>
      </c>
      <c r="F82" s="21">
        <v>4600000</v>
      </c>
      <c r="G82" s="21">
        <v>4000000</v>
      </c>
      <c r="H82" s="12">
        <f t="shared" si="6"/>
        <v>-12393817.439999999</v>
      </c>
      <c r="I82" s="10">
        <f t="shared" si="7"/>
        <v>0.24399442135058935</v>
      </c>
      <c r="J82" s="14">
        <f t="shared" si="8"/>
        <v>-600000</v>
      </c>
      <c r="K82" s="13">
        <f t="shared" si="9"/>
        <v>0.86956521739130432</v>
      </c>
      <c r="L82" s="21">
        <v>0</v>
      </c>
      <c r="M82" s="21">
        <v>0</v>
      </c>
    </row>
    <row r="83" spans="1:13" ht="28.5" customHeight="1" x14ac:dyDescent="0.2">
      <c r="A83" s="28" t="s">
        <v>0</v>
      </c>
      <c r="B83" s="28"/>
      <c r="C83" s="28"/>
      <c r="D83" s="22">
        <f>D5+D14+D17+D22+D34+D39+D44+D52+D55+D62+D68+D73+D77+D79</f>
        <v>1018407038.9200001</v>
      </c>
      <c r="E83" s="22">
        <f>E5+E14+E17+E22+E34+E39+E44+E52+E55+E62+E68+E73+E77+E79</f>
        <v>1140548079.4599998</v>
      </c>
      <c r="F83" s="22">
        <f>F5+F14+F17+F22+F34+F39+F44+F52+F55+F62+F68+F73+F77+F79</f>
        <v>1222955100</v>
      </c>
      <c r="G83" s="22">
        <f>G5+G14+G17+G22+G34+G39+G44+G52+G55+G62+G68+G73+G77+G79</f>
        <v>931360467.90999985</v>
      </c>
      <c r="H83" s="15">
        <f t="shared" si="6"/>
        <v>-87046571.010000229</v>
      </c>
      <c r="I83" s="16">
        <f t="shared" si="7"/>
        <v>0.9145267386385002</v>
      </c>
      <c r="J83" s="17">
        <f t="shared" si="8"/>
        <v>-291594632.09000015</v>
      </c>
      <c r="K83" s="16">
        <f t="shared" si="9"/>
        <v>0.76156554554619371</v>
      </c>
      <c r="L83" s="22">
        <f>L5+L14+L17+L22+L34+L39+L44+L52+L55+L62+L68+L73+L77+L79</f>
        <v>819643932.90999985</v>
      </c>
      <c r="M83" s="22">
        <f>M5+M14+M17+M22+M34+M39+M44+M52+M55+M62+M68+M73+M77+M79</f>
        <v>789255536.78000009</v>
      </c>
    </row>
  </sheetData>
  <autoFilter ref="A4:M83"/>
  <mergeCells count="3">
    <mergeCell ref="A1:M1"/>
    <mergeCell ref="A2:M2"/>
    <mergeCell ref="A83:C83"/>
  </mergeCells>
  <conditionalFormatting sqref="I6:I13 I15:I16 I19:I21 I23:I33 I35:I38 I40:I43 I45:I51 I53:I54 I56:I61 I63:I67 I69:I72 I74:I76 I78 I80">
    <cfRule type="colorScale" priority="35">
      <colorScale>
        <cfvo type="min"/>
        <cfvo type="percentile" val="50"/>
        <cfvo type="max"/>
        <color rgb="FFF8696B"/>
        <color rgb="FFFCFCFF"/>
        <color theme="6"/>
      </colorScale>
    </cfRule>
  </conditionalFormatting>
  <conditionalFormatting sqref="I18">
    <cfRule type="colorScale" priority="34">
      <colorScale>
        <cfvo type="min"/>
        <cfvo type="percentile" val="50"/>
        <cfvo type="max"/>
        <color rgb="FFF8696B"/>
        <color rgb="FFFCFCFF"/>
        <color theme="6"/>
      </colorScale>
    </cfRule>
  </conditionalFormatting>
  <conditionalFormatting sqref="K6:K13 K15:K16 K18:K21 K23:K33 K35:K38 K40:K43 K45:K51 K53:K54 K56:K61 K63:K67 K69:K72 K74:K76 K78 K80:K82">
    <cfRule type="colorScale" priority="33">
      <colorScale>
        <cfvo type="min"/>
        <cfvo type="percentile" val="50"/>
        <cfvo type="max"/>
        <color rgb="FFF8696B"/>
        <color rgb="FFFCFCFF"/>
        <color theme="6"/>
      </colorScale>
    </cfRule>
  </conditionalFormatting>
  <conditionalFormatting sqref="D6">
    <cfRule type="expression" dxfId="31" priority="31" stopIfTrue="1">
      <formula>OR(RIGHT($B6,2)="00",$B6="Общий итог")=TRUE</formula>
    </cfRule>
    <cfRule type="expression" dxfId="30" priority="32" stopIfTrue="1">
      <formula>AND($D6="")=TRUE</formula>
    </cfRule>
  </conditionalFormatting>
  <conditionalFormatting sqref="D7">
    <cfRule type="expression" dxfId="29" priority="29" stopIfTrue="1">
      <formula>OR(RIGHT($B7,2)="00",$B7="Общий итог")=TRUE</formula>
    </cfRule>
    <cfRule type="expression" dxfId="28" priority="30" stopIfTrue="1">
      <formula>AND($D7="")=TRUE</formula>
    </cfRule>
  </conditionalFormatting>
  <conditionalFormatting sqref="D8">
    <cfRule type="expression" dxfId="27" priority="27" stopIfTrue="1">
      <formula>OR(RIGHT($B8,2)="00",$B8="Общий итог")=TRUE</formula>
    </cfRule>
    <cfRule type="expression" dxfId="26" priority="28" stopIfTrue="1">
      <formula>AND($D8="")=TRUE</formula>
    </cfRule>
  </conditionalFormatting>
  <conditionalFormatting sqref="D9">
    <cfRule type="expression" dxfId="25" priority="25" stopIfTrue="1">
      <formula>OR(RIGHT($B9,2)="00",$B9="Общий итог")=TRUE</formula>
    </cfRule>
    <cfRule type="expression" dxfId="24" priority="26" stopIfTrue="1">
      <formula>AND($D9="")=TRUE</formula>
    </cfRule>
  </conditionalFormatting>
  <conditionalFormatting sqref="D13">
    <cfRule type="expression" dxfId="23" priority="23" stopIfTrue="1">
      <formula>OR(RIGHT($B13,2)="00",$B13="Общий итог")=TRUE</formula>
    </cfRule>
    <cfRule type="expression" dxfId="22" priority="24" stopIfTrue="1">
      <formula>AND($D13="")=TRUE</formula>
    </cfRule>
  </conditionalFormatting>
  <conditionalFormatting sqref="D18">
    <cfRule type="expression" dxfId="21" priority="21" stopIfTrue="1">
      <formula>OR(RIGHT($B18,2)="00",$B18="Общий итог")=TRUE</formula>
    </cfRule>
    <cfRule type="expression" dxfId="20" priority="22" stopIfTrue="1">
      <formula>AND($D18="")=TRUE</formula>
    </cfRule>
  </conditionalFormatting>
  <conditionalFormatting sqref="D19">
    <cfRule type="expression" dxfId="19" priority="19" stopIfTrue="1">
      <formula>OR(RIGHT($B19,2)="00",$B19="Общий итог")=TRUE</formula>
    </cfRule>
    <cfRule type="expression" dxfId="18" priority="20" stopIfTrue="1">
      <formula>AND($D19="")=TRUE</formula>
    </cfRule>
  </conditionalFormatting>
  <conditionalFormatting sqref="D26">
    <cfRule type="expression" dxfId="17" priority="17" stopIfTrue="1">
      <formula>OR(RIGHT($B26,2)="00",$B26="Общий итог")=TRUE</formula>
    </cfRule>
    <cfRule type="expression" dxfId="16" priority="18" stopIfTrue="1">
      <formula>AND($D26="")=TRUE</formula>
    </cfRule>
  </conditionalFormatting>
  <conditionalFormatting sqref="D27">
    <cfRule type="expression" dxfId="15" priority="15" stopIfTrue="1">
      <formula>OR(RIGHT($B27,2)="00",$B27="Общий итог")=TRUE</formula>
    </cfRule>
    <cfRule type="expression" dxfId="14" priority="16" stopIfTrue="1">
      <formula>AND($D27="")=TRUE</formula>
    </cfRule>
  </conditionalFormatting>
  <conditionalFormatting sqref="D29">
    <cfRule type="expression" dxfId="13" priority="13" stopIfTrue="1">
      <formula>OR(RIGHT($B29,2)="00",$B29="Общий итог")=TRUE</formula>
    </cfRule>
    <cfRule type="expression" dxfId="12" priority="14" stopIfTrue="1">
      <formula>AND($D29="")=TRUE</formula>
    </cfRule>
  </conditionalFormatting>
  <conditionalFormatting sqref="D30">
    <cfRule type="expression" dxfId="11" priority="11" stopIfTrue="1">
      <formula>OR(RIGHT($B30,2)="00",$B30="Общий итог")=TRUE</formula>
    </cfRule>
    <cfRule type="expression" dxfId="10" priority="12" stopIfTrue="1">
      <formula>AND($D30="")=TRUE</formula>
    </cfRule>
  </conditionalFormatting>
  <conditionalFormatting sqref="D35">
    <cfRule type="expression" dxfId="9" priority="9" stopIfTrue="1">
      <formula>OR(RIGHT($B35,2)="00",$B35="Общий итог")=TRUE</formula>
    </cfRule>
    <cfRule type="expression" dxfId="8" priority="10" stopIfTrue="1">
      <formula>AND($D35="")=TRUE</formula>
    </cfRule>
  </conditionalFormatting>
  <conditionalFormatting sqref="D36">
    <cfRule type="expression" dxfId="7" priority="7" stopIfTrue="1">
      <formula>OR(RIGHT($B36,2)="00",$B36="Общий итог")=TRUE</formula>
    </cfRule>
    <cfRule type="expression" dxfId="6" priority="8" stopIfTrue="1">
      <formula>AND($D36="")=TRUE</formula>
    </cfRule>
  </conditionalFormatting>
  <conditionalFormatting sqref="D37">
    <cfRule type="expression" dxfId="5" priority="5" stopIfTrue="1">
      <formula>OR(RIGHT($B37,2)="00",$B37="Общий итог")=TRUE</formula>
    </cfRule>
    <cfRule type="expression" dxfId="4" priority="6" stopIfTrue="1">
      <formula>AND($D37="")=TRUE</formula>
    </cfRule>
  </conditionalFormatting>
  <conditionalFormatting sqref="D45">
    <cfRule type="expression" dxfId="3" priority="3" stopIfTrue="1">
      <formula>OR(RIGHT($B45,2)="00",$B45="Общий итог")=TRUE</formula>
    </cfRule>
    <cfRule type="expression" dxfId="2" priority="4" stopIfTrue="1">
      <formula>AND($D45="")=TRUE</formula>
    </cfRule>
  </conditionalFormatting>
  <conditionalFormatting sqref="D46">
    <cfRule type="expression" dxfId="1" priority="1" stopIfTrue="1">
      <formula>OR(RIGHT($B46,2)="00",$B46="Общий итог")=TRUE</formula>
    </cfRule>
    <cfRule type="expression" dxfId="0" priority="2" stopIfTrue="1">
      <formula>AND($D46="")=TRUE</formula>
    </cfRule>
  </conditionalFormatting>
  <pageMargins left="0.39370078740157483" right="0.39370078740157483" top="0.59055118110236227" bottom="0.26" header="0.31496062992125984" footer="0.17"/>
  <pageSetup paperSize="9" scale="68" fitToHeight="0" orientation="landscape" r:id="rId1"/>
  <headerFooter>
    <oddHeader>&amp;C&amp;"Segoe UI,Обычный"&amp;P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ФСР</vt:lpstr>
      <vt:lpstr>ФСР!Заголовки_для_печати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Бунакова</cp:lastModifiedBy>
  <dcterms:created xsi:type="dcterms:W3CDTF">2021-10-28T08:24:53Z</dcterms:created>
  <dcterms:modified xsi:type="dcterms:W3CDTF">2025-11-18T11:01:26Z</dcterms:modified>
</cp:coreProperties>
</file>